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795" windowHeight="11640" activeTab="0"/>
  </bookViews>
  <sheets>
    <sheet name="Položkový rozpočet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'Položkový rozpočet'!#REF!</definedName>
    <definedName name="HSV">#REF!</definedName>
    <definedName name="HSV0">'Položkový rozpočet'!#REF!</definedName>
    <definedName name="HZS">#REF!</definedName>
    <definedName name="HZS0">'Položkový rozpočet'!#REF!</definedName>
    <definedName name="JKSO">#REF!</definedName>
    <definedName name="MJ">#REF!</definedName>
    <definedName name="Mont">#REF!</definedName>
    <definedName name="Montaz0">'Položkový rozpočet'!#REF!</definedName>
    <definedName name="NazevDilu">#REF!</definedName>
    <definedName name="nazevobjektu">#REF!</definedName>
    <definedName name="nazevstavby">#REF!</definedName>
    <definedName name="_xlnm.Print_Titles" localSheetId="0">'Položkový rozpočet'!$2:$7</definedName>
    <definedName name="Objednatel">#REF!</definedName>
    <definedName name="_xlnm.Print_Area" localSheetId="0">'Položkový rozpočet'!$B$2:$H$109</definedName>
    <definedName name="PocetMJ">#REF!</definedName>
    <definedName name="Poznamka">#REF!</definedName>
    <definedName name="Projektant">#REF!</definedName>
    <definedName name="PSV">#REF!</definedName>
    <definedName name="PSV0">'Položkový rozpočet'!#REF!</definedName>
    <definedName name="SloupecCC">'Položkový rozpočet'!$H$7</definedName>
    <definedName name="SloupecCisloPol">'Položkový rozpočet'!$C$7</definedName>
    <definedName name="SloupecJC">'Položkový rozpočet'!$G$7</definedName>
    <definedName name="SloupecMJ">'Položkový rozpočet'!$E$7</definedName>
    <definedName name="SloupecMnozstvi">'Položkový rozpočet'!$F$7</definedName>
    <definedName name="SloupecNazPol">'Položkový rozpočet'!$D$7</definedName>
    <definedName name="SloupecPC">'Položkový rozpočet'!$B$7</definedName>
    <definedName name="solver_lin" localSheetId="0" hidden="1">0</definedName>
    <definedName name="solver_num" localSheetId="0" hidden="1">0</definedName>
    <definedName name="solver_opt" localSheetId="0" hidden="1">'Položkový rozpočet'!#REF!</definedName>
    <definedName name="solver_typ" localSheetId="0" hidden="1">1</definedName>
    <definedName name="solver_val" localSheetId="0" hidden="1">0</definedName>
    <definedName name="Typ">'Položkový rozpočet'!#REF!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<sst xmlns="http://schemas.openxmlformats.org/spreadsheetml/2006/main" count="316" uniqueCount="219">
  <si>
    <t>Objekt :</t>
  </si>
  <si>
    <t>Stavba :</t>
  </si>
  <si>
    <t>Základ pro DPH</t>
  </si>
  <si>
    <t>DPH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</si>
  <si>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</si>
  <si>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</si>
  <si>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</si>
  <si>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</si>
  <si>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</si>
  <si>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</si>
  <si>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</si>
  <si>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</si>
  <si>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</si>
  <si>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</si>
  <si>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3</t>
  </si>
  <si>
    <t>Svislé a kompletní konstrukce</t>
  </si>
  <si>
    <t>342 25-5022.RT1</t>
  </si>
  <si>
    <t>Příčky z desek Ytong tl. 7,5 cm desky P 2 - 500, 599 x 249 x 75 mm</t>
  </si>
  <si>
    <t>m2</t>
  </si>
  <si>
    <t>342 25-5024.RT1</t>
  </si>
  <si>
    <t>Příčky z desek Ytong tl. 10 cm desky P 2 - 500, 599 x 249 x 100 mm</t>
  </si>
  <si>
    <t>346 24-4351.RT2</t>
  </si>
  <si>
    <t>Obezdívka koupelnových van tl. 6,5 cm s použitím suché maltové směsi</t>
  </si>
  <si>
    <t>60</t>
  </si>
  <si>
    <t>Úpravy povrchů, omítky</t>
  </si>
  <si>
    <t>602 01-1102.R00</t>
  </si>
  <si>
    <t xml:space="preserve">Postřik cementový Cemix 052 ručně </t>
  </si>
  <si>
    <t>602 01-1112.RT3</t>
  </si>
  <si>
    <t>Omítka jádrová Cemix 082 ručně tloušťka vrstvy 15 mm</t>
  </si>
  <si>
    <t>602 01-1144.RT3</t>
  </si>
  <si>
    <t>Štuk vnitřní Cemix 113 ručně tloušťka vrstvy 4 mm</t>
  </si>
  <si>
    <t>602 01-1191.R00</t>
  </si>
  <si>
    <t xml:space="preserve">Podkladní nátěr stěn pod tenkovrstvé omítky Cemix </t>
  </si>
  <si>
    <t>61</t>
  </si>
  <si>
    <t>Upravy povrchů vnitřní</t>
  </si>
  <si>
    <t>611 47-1101.RAC</t>
  </si>
  <si>
    <t>Omítka stropů Cemix vápenná třívrstvá postřik, tl. jádra 15 mm, štuk, pomocné lešení</t>
  </si>
  <si>
    <t>612 10-0020.RAA</t>
  </si>
  <si>
    <t>Začištění omítek kolem oken a dveří podlah a obkladů</t>
  </si>
  <si>
    <t>m</t>
  </si>
  <si>
    <t>612 40-3382.R00</t>
  </si>
  <si>
    <t xml:space="preserve">Hrubá výplň rýh ve stěnách do 5x5 cm maltou ze SMS </t>
  </si>
  <si>
    <t>612 40-3399.R00</t>
  </si>
  <si>
    <t xml:space="preserve">Hrubá výplň rýh ve stěnách maltou </t>
  </si>
  <si>
    <t>612 48-1114.R00</t>
  </si>
  <si>
    <t xml:space="preserve">Montáž výztužné sítě do stěrkového tmelu </t>
  </si>
  <si>
    <t>64</t>
  </si>
  <si>
    <t>Výplně otvorů</t>
  </si>
  <si>
    <t>642 94-0010.RAA</t>
  </si>
  <si>
    <t>kus</t>
  </si>
  <si>
    <t>96</t>
  </si>
  <si>
    <t>Bourání konstrukcí</t>
  </si>
  <si>
    <t>962 03-6151.R00</t>
  </si>
  <si>
    <t xml:space="preserve">DMTZ příčky, 1x kov.kce.opláštěné </t>
  </si>
  <si>
    <t>97</t>
  </si>
  <si>
    <t>Prorážení otvorů</t>
  </si>
  <si>
    <t>974 03-1121.R00</t>
  </si>
  <si>
    <t xml:space="preserve">Vysekání rýh ve zdi cihelné 3 x 3 cm </t>
  </si>
  <si>
    <t>974 03-1143.R00</t>
  </si>
  <si>
    <t xml:space="preserve">Vysekání rýh ve zdi cihelné 7 x 10 cm </t>
  </si>
  <si>
    <t>979 01-1121.R00</t>
  </si>
  <si>
    <t xml:space="preserve">Příplatek za každé další podlaží </t>
  </si>
  <si>
    <t>t</t>
  </si>
  <si>
    <t>979 01-1211.R00</t>
  </si>
  <si>
    <t xml:space="preserve">Svislá doprava suti a vybour. hmot za 2.NP nošením 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</si>
  <si>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</si>
  <si>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</si>
  <si>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</si>
  <si>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</si>
  <si>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979 08-4216.R00</t>
  </si>
  <si>
    <t xml:space="preserve">Vodorovná doprava vybour. hmot po suchu do 5 km </t>
  </si>
  <si>
    <t>979 08-7212.R00</t>
  </si>
  <si>
    <t xml:space="preserve">Nakládání suti na dopravní prostředky </t>
  </si>
  <si>
    <t>979 99-9997.R00</t>
  </si>
  <si>
    <t xml:space="preserve">Poplatek za skládku sutí </t>
  </si>
  <si>
    <t>99</t>
  </si>
  <si>
    <t>Staveništní přesun hmot</t>
  </si>
  <si>
    <t>999 28-1111.R00</t>
  </si>
  <si>
    <t xml:space="preserve">Přesun hmot pro opravy a údržbu do výšky 25 m </t>
  </si>
  <si>
    <t>721</t>
  </si>
  <si>
    <t>Vnitřní kanalizace</t>
  </si>
  <si>
    <t>721 17-6103.R00</t>
  </si>
  <si>
    <t xml:space="preserve">Potrubí HT připojovací DN 50 x 1,8 mm </t>
  </si>
  <si>
    <t>721 17-6104.R00</t>
  </si>
  <si>
    <t xml:space="preserve">Potrubí HT připojovací DN 70 x 1,9 mm </t>
  </si>
  <si>
    <t>721 17-6115.R00</t>
  </si>
  <si>
    <t xml:space="preserve">Potrubí HT odpadní DN 100 x 2,7 mm </t>
  </si>
  <si>
    <t>721 17-0909.R00</t>
  </si>
  <si>
    <t xml:space="preserve">Oprava potrubí PVC odpadní, vsazení odbočky DN 110 </t>
  </si>
  <si>
    <t>722</t>
  </si>
  <si>
    <t>Vnitřní vodovod</t>
  </si>
  <si>
    <t>722 20-0003.RAA</t>
  </si>
  <si>
    <t>Vodovod, potrubí polyetylenové DN 20/2, ochrana ochrana potrubí plstí</t>
  </si>
  <si>
    <t>725</t>
  </si>
  <si>
    <t>Zařizovací předměty</t>
  </si>
  <si>
    <t>725 11-0811.R00</t>
  </si>
  <si>
    <t xml:space="preserve">Demontáž klozetů splachovacích </t>
  </si>
  <si>
    <t>soubor</t>
  </si>
  <si>
    <t>725 11-4958.R00</t>
  </si>
  <si>
    <t>725 11-9305.R00</t>
  </si>
  <si>
    <t xml:space="preserve">Montáž klozetových mís kombinovaných </t>
  </si>
  <si>
    <t>725 21-0821.R00</t>
  </si>
  <si>
    <t xml:space="preserve">Demontáž umyvadel bez výtokových armatur </t>
  </si>
  <si>
    <t>725 21-9401.R00</t>
  </si>
  <si>
    <t xml:space="preserve">Montáž umyvadel na šrouby do zdiva </t>
  </si>
  <si>
    <t>725 29-0030.RA0</t>
  </si>
  <si>
    <t xml:space="preserve">Demontáž vany </t>
  </si>
  <si>
    <t>725 20-0040.RA0</t>
  </si>
  <si>
    <t xml:space="preserve">Montáž zařizovacích předmětů - vana </t>
  </si>
  <si>
    <t>725 81-9402.R00</t>
  </si>
  <si>
    <t xml:space="preserve">Montáž ventilu rohového bez trubičky G 1/2 </t>
  </si>
  <si>
    <t>725 82-0801.R00</t>
  </si>
  <si>
    <t xml:space="preserve">Demontáž baterie nástěnné do G 3/4 </t>
  </si>
  <si>
    <t>725 82-9301.R00</t>
  </si>
  <si>
    <t xml:space="preserve">Montáž baterie umyv.a dřezové stojánkové </t>
  </si>
  <si>
    <t>725 83-9203.R00</t>
  </si>
  <si>
    <t xml:space="preserve">Montáž baterie vanové nástěnné G 1/2 </t>
  </si>
  <si>
    <t>725 86-0811.R00</t>
  </si>
  <si>
    <t xml:space="preserve">Demontáž uzávěrek zápachových jednoduchých </t>
  </si>
  <si>
    <t>725 86-0213.R00</t>
  </si>
  <si>
    <t xml:space="preserve">Sifon umyvadlový HL132, DN 30, 40 </t>
  </si>
  <si>
    <t>725 86-0221.RT1</t>
  </si>
  <si>
    <t>Sifon vanový PP/PE HL514, DN 40/50 samočisticí, odpadní ventil 6/4 '', zátka, kloub</t>
  </si>
  <si>
    <t>725 98-0122.R00</t>
  </si>
  <si>
    <t xml:space="preserve">Mřížka z plastu, 200 x 300 mm </t>
  </si>
  <si>
    <t>551-45031</t>
  </si>
  <si>
    <t>551-44144</t>
  </si>
  <si>
    <t>551-47001</t>
  </si>
  <si>
    <t>642-32410.0</t>
  </si>
  <si>
    <t>642-13638</t>
  </si>
  <si>
    <t>552-20582.A</t>
  </si>
  <si>
    <t xml:space="preserve">Dvířka z plastu </t>
  </si>
  <si>
    <t>998 72-5102.R00</t>
  </si>
  <si>
    <t xml:space="preserve">Přesun hmot pro zařizovací předměty, výšky do 12 m </t>
  </si>
  <si>
    <t>771</t>
  </si>
  <si>
    <t>Podlahy z dlaždic a obklady</t>
  </si>
  <si>
    <t>771 10-1111.R00</t>
  </si>
  <si>
    <t xml:space="preserve">Vyrovnání podkladů maltou ze SMS tl. do 10 mm </t>
  </si>
  <si>
    <t>771 10-1121.R00</t>
  </si>
  <si>
    <t xml:space="preserve">Provedení penetrace podkladu </t>
  </si>
  <si>
    <t>771 57-5107.RT3</t>
  </si>
  <si>
    <t>Montáž podlah keram.,režné hladké, tmel, 33x33 cm Unifix 2K (Schomburg)</t>
  </si>
  <si>
    <t>597-70101</t>
  </si>
  <si>
    <t>998 77-1103.R00</t>
  </si>
  <si>
    <t xml:space="preserve">Přesun hmot pro podlahy z dlaždic, výšky do 24 m </t>
  </si>
  <si>
    <t>781</t>
  </si>
  <si>
    <t>Obklady keramické</t>
  </si>
  <si>
    <t>781 10-1111.R00</t>
  </si>
  <si>
    <t xml:space="preserve">Vyrovnání podkladu maltou ze SMS tl. do 7 mm </t>
  </si>
  <si>
    <t>781 10-1121.R00</t>
  </si>
  <si>
    <t xml:space="preserve">Provedení penetrace podkladu - práce </t>
  </si>
  <si>
    <t>781 23-0131.R00</t>
  </si>
  <si>
    <t xml:space="preserve">Obkládání stěn vnitř. keram. do tmele </t>
  </si>
  <si>
    <t>781 11-1121.R00</t>
  </si>
  <si>
    <t xml:space="preserve">Montáž lišt rohových, vanových a dilatačních </t>
  </si>
  <si>
    <t>597-81345</t>
  </si>
  <si>
    <t>998 78-1103.R00</t>
  </si>
  <si>
    <t xml:space="preserve">Přesun hmot pro obklady keramické, výšky do 24 m </t>
  </si>
  <si>
    <t>783</t>
  </si>
  <si>
    <t>Nátěry</t>
  </si>
  <si>
    <t>783 22-5100.R00</t>
  </si>
  <si>
    <t xml:space="preserve">Nátěr syntetický kovových konstrukcí 2x + 1x email </t>
  </si>
  <si>
    <t>784</t>
  </si>
  <si>
    <t>Malby</t>
  </si>
  <si>
    <t>784 19-5112.R00</t>
  </si>
  <si>
    <t>M21</t>
  </si>
  <si>
    <t>Elektromontáže</t>
  </si>
  <si>
    <t>210 01-0321.R00</t>
  </si>
  <si>
    <t xml:space="preserve">Krabice odbočná KR 68, se zapojením-kruhová </t>
  </si>
  <si>
    <t>210 11-1011.R00</t>
  </si>
  <si>
    <t xml:space="preserve">Zásuvka domovní zapuštěná - provedení 2P+Z </t>
  </si>
  <si>
    <t>210 11-0041.R00</t>
  </si>
  <si>
    <t xml:space="preserve">Spínač zapuštěný jednopólový </t>
  </si>
  <si>
    <t>210 20-0010.R00</t>
  </si>
  <si>
    <t>210 20-0013.R00</t>
  </si>
  <si>
    <t>210 80-0023.R00</t>
  </si>
  <si>
    <t xml:space="preserve">Vodič (CYKYLS) CYMY 3x1,5 mm2 pod omítkou </t>
  </si>
  <si>
    <t>210 80-0024.R00</t>
  </si>
  <si>
    <t xml:space="preserve">Vodič (CYKYLS) CYMY 3x2,5 mm2 pod omítkou </t>
  </si>
  <si>
    <t>15 % činí :</t>
  </si>
  <si>
    <t>Ceny jednotlivých položek jsou bez DPH</t>
  </si>
  <si>
    <t>K vyzdění nových příček používáme</t>
  </si>
  <si>
    <t>pórobetonové tvárnice Y-tong.</t>
  </si>
  <si>
    <t>Sádrokartonové příčky silně nedoporučujeme.</t>
  </si>
  <si>
    <t>Dosazením cen Vámi vybraných zařizovacích</t>
  </si>
  <si>
    <t>předmětů se výsledná cena automaticky upraví.</t>
  </si>
  <si>
    <t xml:space="preserve">Cena dveří závisí na Vašem výběru. </t>
  </si>
  <si>
    <t>Cena zvýrazněných položek závisí na</t>
  </si>
  <si>
    <t>Vašem výběru konkrétního vybavení.</t>
  </si>
  <si>
    <t>Cena obkladaček závisí na Vašem výběru.</t>
  </si>
  <si>
    <t>Cena dlaždic závisí na Vašem výběru.</t>
  </si>
  <si>
    <t xml:space="preserve">Jedná se o souhrnné položky, což znamená, že </t>
  </si>
  <si>
    <t>každá položka obsahuje cenu práce i materiálu.</t>
  </si>
  <si>
    <t>Jedná se o souhrnnou položku, která obsahuje:</t>
  </si>
  <si>
    <t>obkládání + řezání + penetrování + srovnání</t>
  </si>
  <si>
    <t>přetoků + spárování + penetrák + lepící</t>
  </si>
  <si>
    <t>a spárovací tmel + očištění obkladů</t>
  </si>
  <si>
    <t>Poznámky:</t>
  </si>
  <si>
    <r>
      <t xml:space="preserve">Na stavební práce poskytujeme záruku </t>
    </r>
    <r>
      <rPr>
        <b/>
        <sz val="10"/>
        <rFont val="Arial CE"/>
        <family val="0"/>
      </rPr>
      <t>5 let</t>
    </r>
    <r>
      <rPr>
        <sz val="10"/>
        <rFont val="Arial CE"/>
        <family val="0"/>
      </rPr>
      <t>.</t>
    </r>
  </si>
  <si>
    <t>Na průběh rekonstrukce dohlíží autorizovaný inženýr.</t>
  </si>
  <si>
    <t>Pokud je na zadní straně bytového jádra zavěšená kuchyňská linka, je po stavební stránce nutná i rekonstrukci kuchyně.</t>
  </si>
  <si>
    <t xml:space="preserve"> Rekonstrukce bytového jádra v garsonce nebo bytě 1+1 - základní varianta</t>
  </si>
  <si>
    <t xml:space="preserve"> Byt 1+1 nebo garsonka v paneláku</t>
  </si>
  <si>
    <t>Vypracoval: Ing Jiří Záhorovský</t>
  </si>
  <si>
    <r>
      <t xml:space="preserve">CENA REKONSTRUKCE CELKEM </t>
    </r>
    <r>
      <rPr>
        <b/>
        <sz val="11"/>
        <rFont val="Arial CE"/>
        <family val="0"/>
      </rPr>
      <t>včetně DPH 15 %</t>
    </r>
  </si>
  <si>
    <t>Svítidlo stropní Eglo Tortoli 60 W</t>
  </si>
  <si>
    <t>Svítidlo Nástěnné Eglo Dolly 60 W</t>
  </si>
  <si>
    <t>Cena svítidel závisí na Vašem výběru.</t>
  </si>
  <si>
    <t>Obklad Rako Easy R modrá 20x40 cm</t>
  </si>
  <si>
    <t>Dlažba Remix modrá 33x33 cm</t>
  </si>
  <si>
    <t xml:space="preserve">Baterie umyvadlová stojánková Jika Lyra plus s výpustí </t>
  </si>
  <si>
    <t>Baterie vanová nástěnná Jika Lyra plus</t>
  </si>
  <si>
    <t>WC sedátko Jika Lyra plus thermoplast</t>
  </si>
  <si>
    <t>WC kombi Jika Lyra plus, šikmý odpad</t>
  </si>
  <si>
    <t xml:space="preserve">Malba tekutá Primalex, bílá, 2 x </t>
  </si>
  <si>
    <t>Dveře jednokřídlové 60/197, překlad, zárubeň ocelová, dřevěné hladké plné bílé</t>
  </si>
  <si>
    <t>Montáž sedátka</t>
  </si>
  <si>
    <t>Umyvadlo Jika Lyra plus 50x49 cm, s otvorem pro baterii</t>
  </si>
  <si>
    <t>Vana Ravak Lilia 120x70 cm, akrylátová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</si>
</sst>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indexed="60"/>
      <name val="Arial CE"/>
      <family val="0"/>
    </font>
    <font>
      <sz val="10"/>
      <color indexed="53"/>
      <name val="Arial CE"/>
      <family val="0"/>
    </font>
    <font>
      <u val="single"/>
      <sz val="10"/>
      <color indexed="6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0"/>
      <color rgb="FFC00000"/>
      <name val="Arial CE"/>
      <family val="0"/>
    </font>
    <font>
      <sz val="10"/>
      <color rgb="FFD4650A"/>
      <name val="Arial CE"/>
      <family val="0"/>
    </font>
    <font>
      <u val="single"/>
      <sz val="10"/>
      <color rgb="FFC00000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10" xfId="47" applyFont="1" applyFill="1" applyBorder="1" applyAlignment="1">
      <alignment horizontal="center" vertical="center"/>
      <protection/>
    </xf>
    <xf numFmtId="49" fontId="22" fillId="0" borderId="10" xfId="47" applyNumberFormat="1" applyFont="1" applyFill="1" applyBorder="1" applyAlignment="1">
      <alignment horizontal="left" vertical="center"/>
      <protection/>
    </xf>
    <xf numFmtId="0" fontId="22" fillId="0" borderId="10" xfId="47" applyFont="1" applyFill="1" applyBorder="1" applyAlignment="1">
      <alignment vertical="center" wrapText="1"/>
      <protection/>
    </xf>
    <xf numFmtId="49" fontId="22" fillId="0" borderId="10" xfId="47" applyNumberFormat="1" applyFont="1" applyFill="1" applyBorder="1" applyAlignment="1">
      <alignment horizontal="center" vertical="center" shrinkToFit="1"/>
      <protection/>
    </xf>
    <xf numFmtId="4" fontId="22" fillId="0" borderId="10" xfId="47" applyNumberFormat="1" applyFont="1" applyFill="1" applyBorder="1" applyAlignment="1">
      <alignment horizontal="right" vertical="center"/>
      <protection/>
    </xf>
    <xf numFmtId="4" fontId="22" fillId="0" borderId="10" xfId="47" applyNumberFormat="1" applyFont="1" applyFill="1" applyBorder="1" applyAlignment="1">
      <alignment vertical="center"/>
      <protection/>
    </xf>
    <xf numFmtId="0" fontId="0" fillId="18" borderId="10" xfId="47" applyFont="1" applyFill="1" applyBorder="1" applyAlignment="1">
      <alignment horizontal="center" vertical="center"/>
      <protection/>
    </xf>
    <xf numFmtId="49" fontId="22" fillId="18" borderId="10" xfId="47" applyNumberFormat="1" applyFont="1" applyFill="1" applyBorder="1" applyAlignment="1">
      <alignment horizontal="left" vertical="center"/>
      <protection/>
    </xf>
    <xf numFmtId="0" fontId="22" fillId="18" borderId="10" xfId="47" applyFont="1" applyFill="1" applyBorder="1" applyAlignment="1">
      <alignment vertical="center" wrapText="1"/>
      <protection/>
    </xf>
    <xf numFmtId="49" fontId="22" fillId="18" borderId="10" xfId="47" applyNumberFormat="1" applyFont="1" applyFill="1" applyBorder="1" applyAlignment="1">
      <alignment horizontal="center" vertical="center" shrinkToFit="1"/>
      <protection/>
    </xf>
    <xf numFmtId="4" fontId="22" fillId="18" borderId="10" xfId="47" applyNumberFormat="1" applyFont="1" applyFill="1" applyBorder="1" applyAlignment="1">
      <alignment horizontal="right" vertical="center"/>
      <protection/>
    </xf>
    <xf numFmtId="4" fontId="22" fillId="18" borderId="10" xfId="47" applyNumberFormat="1" applyFont="1" applyFill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Fill="1" applyAlignment="1">
      <alignment vertical="center"/>
      <protection/>
    </xf>
    <xf numFmtId="0" fontId="25" fillId="0" borderId="0" xfId="47" applyFont="1" applyFill="1" applyAlignment="1">
      <alignment horizontal="centerContinuous" vertical="center"/>
      <protection/>
    </xf>
    <xf numFmtId="0" fontId="26" fillId="0" borderId="0" xfId="47" applyFont="1" applyFill="1" applyAlignment="1">
      <alignment horizontal="centerContinuous" vertical="center"/>
      <protection/>
    </xf>
    <xf numFmtId="0" fontId="26" fillId="0" borderId="0" xfId="47" applyFont="1" applyFill="1" applyAlignment="1">
      <alignment horizontal="right" vertical="center"/>
      <protection/>
    </xf>
    <xf numFmtId="0" fontId="38" fillId="0" borderId="0" xfId="47" applyFont="1" applyAlignment="1">
      <alignment vertical="center"/>
      <protection/>
    </xf>
    <xf numFmtId="0" fontId="3" fillId="0" borderId="11" xfId="47" applyFont="1" applyFill="1" applyBorder="1" applyAlignment="1">
      <alignment vertical="center"/>
      <protection/>
    </xf>
    <xf numFmtId="0" fontId="0" fillId="0" borderId="11" xfId="47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0" fontId="0" fillId="0" borderId="0" xfId="47" applyFont="1" applyFill="1" applyAlignment="1">
      <alignment vertical="center"/>
      <protection/>
    </xf>
    <xf numFmtId="0" fontId="0" fillId="0" borderId="0" xfId="47" applyFill="1" applyAlignment="1">
      <alignment horizontal="right" vertical="center"/>
      <protection/>
    </xf>
    <xf numFmtId="49" fontId="20" fillId="0" borderId="12" xfId="47" applyNumberFormat="1" applyFont="1" applyFill="1" applyBorder="1" applyAlignment="1">
      <alignment vertical="center"/>
      <protection/>
    </xf>
    <xf numFmtId="0" fontId="20" fillId="0" borderId="13" xfId="47" applyFont="1" applyFill="1" applyBorder="1" applyAlignment="1">
      <alignment horizontal="center" vertical="center"/>
      <protection/>
    </xf>
    <xf numFmtId="0" fontId="20" fillId="0" borderId="13" xfId="47" applyNumberFormat="1" applyFont="1" applyFill="1" applyBorder="1" applyAlignment="1">
      <alignment horizontal="center" vertical="center"/>
      <protection/>
    </xf>
    <xf numFmtId="0" fontId="20" fillId="0" borderId="12" xfId="47" applyFont="1" applyFill="1" applyBorder="1" applyAlignment="1">
      <alignment horizontal="center" vertical="center"/>
      <protection/>
    </xf>
    <xf numFmtId="0" fontId="1" fillId="0" borderId="14" xfId="47" applyFont="1" applyFill="1" applyBorder="1" applyAlignment="1">
      <alignment horizontal="center" vertical="center"/>
      <protection/>
    </xf>
    <xf numFmtId="49" fontId="1" fillId="0" borderId="14" xfId="47" applyNumberFormat="1" applyFont="1" applyFill="1" applyBorder="1" applyAlignment="1">
      <alignment horizontal="left" vertical="center"/>
      <protection/>
    </xf>
    <xf numFmtId="0" fontId="1" fillId="0" borderId="14" xfId="47" applyFont="1" applyFill="1" applyBorder="1" applyAlignment="1">
      <alignment vertical="center"/>
      <protection/>
    </xf>
    <xf numFmtId="0" fontId="0" fillId="0" borderId="14" xfId="47" applyFill="1" applyBorder="1" applyAlignment="1">
      <alignment horizontal="center" vertical="center"/>
      <protection/>
    </xf>
    <xf numFmtId="0" fontId="0" fillId="0" borderId="14" xfId="47" applyNumberFormat="1" applyFill="1" applyBorder="1" applyAlignment="1">
      <alignment horizontal="right" vertical="center"/>
      <protection/>
    </xf>
    <xf numFmtId="0" fontId="0" fillId="0" borderId="14" xfId="47" applyNumberFormat="1" applyFill="1" applyBorder="1" applyAlignment="1">
      <alignment vertical="center"/>
      <protection/>
    </xf>
    <xf numFmtId="0" fontId="0" fillId="0" borderId="0" xfId="47" applyNumberFormat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0" fillId="0" borderId="15" xfId="47" applyFill="1" applyBorder="1" applyAlignment="1">
      <alignment horizontal="center" vertical="center"/>
      <protection/>
    </xf>
    <xf numFmtId="49" fontId="3" fillId="0" borderId="15" xfId="47" applyNumberFormat="1" applyFont="1" applyFill="1" applyBorder="1" applyAlignment="1">
      <alignment horizontal="left" vertical="center"/>
      <protection/>
    </xf>
    <xf numFmtId="0" fontId="3" fillId="0" borderId="15" xfId="47" applyFont="1" applyFill="1" applyBorder="1" applyAlignment="1">
      <alignment vertical="center"/>
      <protection/>
    </xf>
    <xf numFmtId="4" fontId="0" fillId="0" borderId="15" xfId="47" applyNumberFormat="1" applyFill="1" applyBorder="1" applyAlignment="1">
      <alignment horizontal="right" vertical="center"/>
      <protection/>
    </xf>
    <xf numFmtId="4" fontId="1" fillId="0" borderId="15" xfId="47" applyNumberFormat="1" applyFont="1" applyFill="1" applyBorder="1" applyAlignment="1">
      <alignment vertical="center"/>
      <protection/>
    </xf>
    <xf numFmtId="3" fontId="0" fillId="0" borderId="0" xfId="47" applyNumberFormat="1" applyAlignment="1">
      <alignment vertical="center"/>
      <protection/>
    </xf>
    <xf numFmtId="0" fontId="0" fillId="0" borderId="0" xfId="0" applyAlignment="1">
      <alignment vertical="center"/>
    </xf>
    <xf numFmtId="0" fontId="36" fillId="0" borderId="0" xfId="36" applyAlignment="1">
      <alignment vertical="center"/>
    </xf>
    <xf numFmtId="0" fontId="39" fillId="0" borderId="0" xfId="47" applyFont="1" applyAlignment="1">
      <alignment vertical="center"/>
      <protection/>
    </xf>
    <xf numFmtId="0" fontId="0" fillId="19" borderId="10" xfId="47" applyFont="1" applyFill="1" applyBorder="1" applyAlignment="1">
      <alignment horizontal="center" vertical="center"/>
      <protection/>
    </xf>
    <xf numFmtId="49" fontId="22" fillId="19" borderId="10" xfId="47" applyNumberFormat="1" applyFont="1" applyFill="1" applyBorder="1" applyAlignment="1">
      <alignment horizontal="left" vertical="center"/>
      <protection/>
    </xf>
    <xf numFmtId="0" fontId="22" fillId="19" borderId="10" xfId="47" applyFont="1" applyFill="1" applyBorder="1" applyAlignment="1">
      <alignment vertical="center" wrapText="1"/>
      <protection/>
    </xf>
    <xf numFmtId="49" fontId="22" fillId="19" borderId="10" xfId="47" applyNumberFormat="1" applyFont="1" applyFill="1" applyBorder="1" applyAlignment="1">
      <alignment horizontal="center" vertical="center" shrinkToFit="1"/>
      <protection/>
    </xf>
    <xf numFmtId="4" fontId="22" fillId="19" borderId="10" xfId="47" applyNumberFormat="1" applyFont="1" applyFill="1" applyBorder="1" applyAlignment="1">
      <alignment horizontal="right" vertical="center"/>
      <protection/>
    </xf>
    <xf numFmtId="4" fontId="22" fillId="19" borderId="10" xfId="47" applyNumberFormat="1" applyFont="1" applyFill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40" fillId="0" borderId="0" xfId="47" applyFont="1" applyAlignment="1">
      <alignment vertical="center"/>
      <protection/>
    </xf>
    <xf numFmtId="6" fontId="0" fillId="0" borderId="0" xfId="47" applyNumberFormat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Alignment="1">
      <alignment horizontal="right" vertical="center"/>
      <protection/>
    </xf>
    <xf numFmtId="0" fontId="29" fillId="0" borderId="0" xfId="47" applyFont="1" applyBorder="1" applyAlignment="1">
      <alignment vertical="center"/>
      <protection/>
    </xf>
    <xf numFmtId="3" fontId="29" fillId="0" borderId="0" xfId="47" applyNumberFormat="1" applyFont="1" applyBorder="1" applyAlignment="1">
      <alignment horizontal="right" vertical="center"/>
      <protection/>
    </xf>
    <xf numFmtId="4" fontId="29" fillId="0" borderId="0" xfId="47" applyNumberFormat="1" applyFont="1" applyBorder="1" applyAlignment="1">
      <alignment vertical="center"/>
      <protection/>
    </xf>
    <xf numFmtId="0" fontId="28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right" vertical="center"/>
      <protection/>
    </xf>
    <xf numFmtId="0" fontId="0" fillId="20" borderId="10" xfId="47" applyFont="1" applyFill="1" applyBorder="1" applyAlignment="1">
      <alignment horizontal="center" vertical="center"/>
      <protection/>
    </xf>
    <xf numFmtId="49" fontId="22" fillId="20" borderId="10" xfId="47" applyNumberFormat="1" applyFont="1" applyFill="1" applyBorder="1" applyAlignment="1">
      <alignment horizontal="left" vertical="center"/>
      <protection/>
    </xf>
    <xf numFmtId="0" fontId="22" fillId="20" borderId="10" xfId="47" applyFont="1" applyFill="1" applyBorder="1" applyAlignment="1">
      <alignment vertical="center" wrapText="1"/>
      <protection/>
    </xf>
    <xf numFmtId="49" fontId="22" fillId="20" borderId="10" xfId="47" applyNumberFormat="1" applyFont="1" applyFill="1" applyBorder="1" applyAlignment="1">
      <alignment horizontal="center" vertical="center" shrinkToFit="1"/>
      <protection/>
    </xf>
    <xf numFmtId="4" fontId="22" fillId="20" borderId="10" xfId="47" applyNumberFormat="1" applyFont="1" applyFill="1" applyBorder="1" applyAlignment="1">
      <alignment horizontal="right" vertical="center"/>
      <protection/>
    </xf>
    <xf numFmtId="4" fontId="22" fillId="20" borderId="10" xfId="47" applyNumberFormat="1" applyFont="1" applyFill="1" applyBorder="1" applyAlignment="1">
      <alignment vertical="center"/>
      <protection/>
    </xf>
    <xf numFmtId="0" fontId="0" fillId="0" borderId="0" xfId="47" applyAlignment="1">
      <alignment vertical="top"/>
      <protection/>
    </xf>
    <xf numFmtId="0" fontId="0" fillId="0" borderId="0" xfId="47" applyNumberFormat="1" applyAlignment="1">
      <alignment horizontal="left"/>
      <protection/>
    </xf>
    <xf numFmtId="167" fontId="21" fillId="0" borderId="18" xfId="0" applyNumberFormat="1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 vertical="center"/>
    </xf>
    <xf numFmtId="167" fontId="21" fillId="0" borderId="13" xfId="0" applyNumberFormat="1" applyFont="1" applyFill="1" applyBorder="1" applyAlignment="1">
      <alignment horizontal="center" vertical="center"/>
    </xf>
    <xf numFmtId="0" fontId="24" fillId="0" borderId="0" xfId="47" applyFont="1" applyAlignment="1">
      <alignment horizontal="center" vertical="center"/>
      <protection/>
    </xf>
    <xf numFmtId="0" fontId="0" fillId="0" borderId="20" xfId="47" applyFont="1" applyFill="1" applyBorder="1" applyAlignment="1">
      <alignment horizontal="center" vertical="center"/>
      <protection/>
    </xf>
    <xf numFmtId="0" fontId="0" fillId="0" borderId="21" xfId="47" applyFont="1" applyFill="1" applyBorder="1" applyAlignment="1">
      <alignment horizontal="center" vertical="center"/>
      <protection/>
    </xf>
    <xf numFmtId="49" fontId="0" fillId="0" borderId="22" xfId="47" applyNumberFormat="1" applyFont="1" applyFill="1" applyBorder="1" applyAlignment="1">
      <alignment horizontal="center" vertical="center"/>
      <protection/>
    </xf>
    <xf numFmtId="0" fontId="0" fillId="0" borderId="23" xfId="47" applyFont="1" applyFill="1" applyBorder="1" applyAlignment="1">
      <alignment horizontal="center" vertical="center"/>
      <protection/>
    </xf>
    <xf numFmtId="0" fontId="0" fillId="0" borderId="11" xfId="47" applyFill="1" applyBorder="1" applyAlignment="1">
      <alignment horizontal="center" vertical="center" shrinkToFit="1"/>
      <protection/>
    </xf>
    <xf numFmtId="0" fontId="0" fillId="0" borderId="24" xfId="47" applyFill="1" applyBorder="1" applyAlignment="1">
      <alignment horizontal="center" vertical="center" shrinkToFit="1"/>
      <protection/>
    </xf>
    <xf numFmtId="0" fontId="0" fillId="0" borderId="18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0" fontId="3" fillId="0" borderId="25" xfId="47" applyFont="1" applyFill="1" applyBorder="1" applyAlignment="1">
      <alignment horizontal="left" vertical="center"/>
      <protection/>
    </xf>
    <xf numFmtId="0" fontId="3" fillId="0" borderId="26" xfId="47" applyFont="1" applyFill="1" applyBorder="1" applyAlignment="1">
      <alignment horizontal="left" vertical="center"/>
      <protection/>
    </xf>
    <xf numFmtId="0" fontId="3" fillId="0" borderId="27" xfId="47" applyFont="1" applyFill="1" applyBorder="1" applyAlignment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A180"/>
  <sheetViews>
    <sheetView showGridLines="0" showZeros="0" tabSelected="1" zoomScalePageLayoutView="0" workbookViewId="0" topLeftCell="A1">
      <selection activeCell="B2" sqref="B2:H2"/>
    </sheetView>
  </sheetViews>
  <sheetFormatPr defaultColWidth="9.00390625" defaultRowHeight="12.75"/>
  <cols>
    <col min="1" max="1" width="2.75390625" style="14" customWidth="1"/>
    <col min="2" max="2" width="3.875" style="14" customWidth="1"/>
    <col min="3" max="3" width="13.25390625" style="14" customWidth="1"/>
    <col min="4" max="4" width="39.875" style="14" customWidth="1"/>
    <col min="5" max="5" width="4.125" style="14" customWidth="1"/>
    <col min="6" max="6" width="8.375" style="60" customWidth="1"/>
    <col min="7" max="7" width="8.75390625" style="14" customWidth="1"/>
    <col min="8" max="8" width="10.625" style="14" customWidth="1"/>
    <col min="9" max="9" width="2.25390625" style="14" customWidth="1"/>
    <col min="10" max="10" width="40.25390625" style="14" customWidth="1"/>
    <col min="11" max="16384" width="9.125" style="14" customWidth="1"/>
  </cols>
  <sheetData>
    <row r="2" spans="2:8" ht="15.75">
      <c r="B2" s="77" t="s">
        <v>4</v>
      </c>
      <c r="C2" s="77"/>
      <c r="D2" s="77"/>
      <c r="E2" s="77"/>
      <c r="F2" s="77"/>
      <c r="G2" s="77"/>
      <c r="H2" s="77"/>
    </row>
    <row r="3" spans="2:8" ht="13.5" thickBot="1">
      <c r="B3" s="15"/>
      <c r="C3" s="16"/>
      <c r="D3" s="17"/>
      <c r="E3" s="17"/>
      <c r="F3" s="18"/>
      <c r="G3" s="17"/>
      <c r="H3" s="17"/>
    </row>
    <row r="4" spans="2:10" ht="13.5" thickTop="1">
      <c r="B4" s="78" t="s">
        <v>1</v>
      </c>
      <c r="C4" s="79"/>
      <c r="D4" s="89" t="s">
        <v>201</v>
      </c>
      <c r="E4" s="90"/>
      <c r="F4" s="90"/>
      <c r="G4" s="90"/>
      <c r="H4" s="91"/>
      <c r="J4" s="19" t="s">
        <v>180</v>
      </c>
    </row>
    <row r="5" spans="2:8" ht="13.5" thickBot="1">
      <c r="B5" s="80" t="s">
        <v>0</v>
      </c>
      <c r="C5" s="81"/>
      <c r="D5" s="20" t="s">
        <v>202</v>
      </c>
      <c r="E5" s="21"/>
      <c r="F5" s="82"/>
      <c r="G5" s="82"/>
      <c r="H5" s="83"/>
    </row>
    <row r="6" spans="2:10" ht="13.5" thickTop="1">
      <c r="B6" s="22"/>
      <c r="C6" s="23"/>
      <c r="D6" s="23"/>
      <c r="E6" s="15"/>
      <c r="F6" s="24"/>
      <c r="G6" s="15"/>
      <c r="H6" s="15"/>
      <c r="J6" s="19" t="s">
        <v>191</v>
      </c>
    </row>
    <row r="7" spans="2:10" ht="12.75">
      <c r="B7" s="25" t="s">
        <v>5</v>
      </c>
      <c r="C7" s="26" t="s">
        <v>6</v>
      </c>
      <c r="D7" s="26" t="s">
        <v>7</v>
      </c>
      <c r="E7" s="26" t="s">
        <v>8</v>
      </c>
      <c r="F7" s="27" t="s">
        <v>9</v>
      </c>
      <c r="G7" s="26" t="s">
        <v>10</v>
      </c>
      <c r="H7" s="28" t="s">
        <v>11</v>
      </c>
      <c r="J7" s="19" t="s">
        <v>192</v>
      </c>
    </row>
    <row r="8" spans="2:16" ht="12.75">
      <c r="B8" s="29" t="s">
        <v>12</v>
      </c>
      <c r="C8" s="30" t="s">
        <v>14</v>
      </c>
      <c r="D8" s="31" t="s">
        <v>15</v>
      </c>
      <c r="E8" s="32"/>
      <c r="F8" s="33"/>
      <c r="G8" s="33"/>
      <c r="H8" s="34"/>
      <c r="I8" s="35"/>
      <c r="J8" s="35"/>
      <c r="P8" s="36">
        <v>1</v>
      </c>
    </row>
    <row r="9" spans="2:105" ht="22.5">
      <c r="B9" s="2">
        <v>1</v>
      </c>
      <c r="C9" s="3" t="s">
        <v>16</v>
      </c>
      <c r="D9" s="4" t="s">
        <v>17</v>
      </c>
      <c r="E9" s="5" t="s">
        <v>18</v>
      </c>
      <c r="F9" s="6">
        <v>7</v>
      </c>
      <c r="G9" s="6">
        <v>448</v>
      </c>
      <c r="H9" s="7">
        <f>F9*G9</f>
        <v>3136</v>
      </c>
      <c r="J9" s="73" t="s">
        <v>181</v>
      </c>
      <c r="P9" s="36">
        <v>2</v>
      </c>
      <c r="AB9" s="14">
        <v>12</v>
      </c>
      <c r="AC9" s="14">
        <v>0</v>
      </c>
      <c r="AD9" s="14">
        <v>1</v>
      </c>
      <c r="BA9" s="14">
        <v>1</v>
      </c>
      <c r="BB9" s="14">
        <f>IF(BA9=1,H9,0)</f>
        <v>3136</v>
      </c>
      <c r="BC9" s="14">
        <f>IF(BA9=2,H9,0)</f>
        <v>0</v>
      </c>
      <c r="BD9" s="14">
        <f>IF(BA9=3,H9,0)</f>
        <v>0</v>
      </c>
      <c r="BE9" s="14">
        <f>IF(BA9=4,H9,0)</f>
        <v>0</v>
      </c>
      <c r="BF9" s="14">
        <f>IF(BA9=5,H9,0)</f>
        <v>0</v>
      </c>
      <c r="DA9" s="14">
        <v>0.0532</v>
      </c>
    </row>
    <row r="10" spans="2:105" ht="22.5">
      <c r="B10" s="2">
        <v>2</v>
      </c>
      <c r="C10" s="3" t="s">
        <v>19</v>
      </c>
      <c r="D10" s="4" t="s">
        <v>20</v>
      </c>
      <c r="E10" s="5" t="s">
        <v>18</v>
      </c>
      <c r="F10" s="6">
        <v>5</v>
      </c>
      <c r="G10" s="6">
        <v>523</v>
      </c>
      <c r="H10" s="7">
        <f>F10*G10</f>
        <v>2615</v>
      </c>
      <c r="J10" s="72" t="s">
        <v>182</v>
      </c>
      <c r="P10" s="36">
        <v>2</v>
      </c>
      <c r="AB10" s="14">
        <v>12</v>
      </c>
      <c r="AC10" s="14">
        <v>0</v>
      </c>
      <c r="AD10" s="14">
        <v>2</v>
      </c>
      <c r="BA10" s="14">
        <v>1</v>
      </c>
      <c r="BB10" s="14">
        <f>IF(BA10=1,H10,0)</f>
        <v>2615</v>
      </c>
      <c r="BC10" s="14">
        <f>IF(BA10=2,H10,0)</f>
        <v>0</v>
      </c>
      <c r="BD10" s="14">
        <f>IF(BA10=3,H10,0)</f>
        <v>0</v>
      </c>
      <c r="BE10" s="14">
        <f>IF(BA10=4,H10,0)</f>
        <v>0</v>
      </c>
      <c r="BF10" s="14">
        <f>IF(BA10=5,H10,0)</f>
        <v>0</v>
      </c>
      <c r="DA10" s="14">
        <v>0.0706</v>
      </c>
    </row>
    <row r="11" spans="2:105" ht="22.5">
      <c r="B11" s="2">
        <v>3</v>
      </c>
      <c r="C11" s="3" t="s">
        <v>21</v>
      </c>
      <c r="D11" s="4" t="s">
        <v>22</v>
      </c>
      <c r="E11" s="5" t="s">
        <v>18</v>
      </c>
      <c r="F11" s="6">
        <v>2</v>
      </c>
      <c r="G11" s="6">
        <v>599</v>
      </c>
      <c r="H11" s="7">
        <f>F11*G11</f>
        <v>1198</v>
      </c>
      <c r="J11" s="72" t="s">
        <v>183</v>
      </c>
      <c r="P11" s="36">
        <v>2</v>
      </c>
      <c r="AB11" s="14">
        <v>12</v>
      </c>
      <c r="AC11" s="14">
        <v>0</v>
      </c>
      <c r="AD11" s="14">
        <v>3</v>
      </c>
      <c r="BA11" s="14">
        <v>1</v>
      </c>
      <c r="BB11" s="14">
        <f>IF(BA11=1,H11,0)</f>
        <v>1198</v>
      </c>
      <c r="BC11" s="14">
        <f>IF(BA11=2,H11,0)</f>
        <v>0</v>
      </c>
      <c r="BD11" s="14">
        <f>IF(BA11=3,H11,0)</f>
        <v>0</v>
      </c>
      <c r="BE11" s="14">
        <f>IF(BA11=4,H11,0)</f>
        <v>0</v>
      </c>
      <c r="BF11" s="14">
        <f>IF(BA11=5,H11,0)</f>
        <v>0</v>
      </c>
      <c r="DA11" s="14">
        <v>0.1443</v>
      </c>
    </row>
    <row r="12" spans="2:58" ht="12.75">
      <c r="B12" s="37"/>
      <c r="C12" s="38" t="s">
        <v>13</v>
      </c>
      <c r="D12" s="39" t="str">
        <f>CONCATENATE(C8," ",D8)</f>
        <v>3 Svislé a kompletní konstrukce</v>
      </c>
      <c r="E12" s="37"/>
      <c r="F12" s="40"/>
      <c r="G12" s="40"/>
      <c r="H12" s="41">
        <f>SUM(H8:H11)</f>
        <v>6949</v>
      </c>
      <c r="P12" s="36">
        <v>4</v>
      </c>
      <c r="BB12" s="42">
        <f>SUM(BB8:BB11)</f>
        <v>6949</v>
      </c>
      <c r="BC12" s="42">
        <f>SUM(BC8:BC11)</f>
        <v>0</v>
      </c>
      <c r="BD12" s="42">
        <f>SUM(BD8:BD11)</f>
        <v>0</v>
      </c>
      <c r="BE12" s="42">
        <f>SUM(BE8:BE11)</f>
        <v>0</v>
      </c>
      <c r="BF12" s="42">
        <f>SUM(BF8:BF11)</f>
        <v>0</v>
      </c>
    </row>
    <row r="13" spans="2:16" ht="12.75">
      <c r="B13" s="29" t="s">
        <v>12</v>
      </c>
      <c r="C13" s="30" t="s">
        <v>23</v>
      </c>
      <c r="D13" s="31" t="s">
        <v>24</v>
      </c>
      <c r="E13" s="32"/>
      <c r="F13" s="33"/>
      <c r="G13" s="33"/>
      <c r="H13" s="34"/>
      <c r="I13" s="35"/>
      <c r="J13" s="35"/>
      <c r="P13" s="36">
        <v>1</v>
      </c>
    </row>
    <row r="14" spans="2:105" ht="12.75">
      <c r="B14" s="2">
        <v>4</v>
      </c>
      <c r="C14" s="3" t="s">
        <v>25</v>
      </c>
      <c r="D14" s="4" t="s">
        <v>26</v>
      </c>
      <c r="E14" s="5" t="s">
        <v>18</v>
      </c>
      <c r="F14" s="6">
        <v>10.5</v>
      </c>
      <c r="G14" s="6">
        <v>40.7</v>
      </c>
      <c r="H14" s="7">
        <f>F14*G14</f>
        <v>427.35</v>
      </c>
      <c r="P14" s="36">
        <v>2</v>
      </c>
      <c r="AB14" s="14">
        <v>12</v>
      </c>
      <c r="AC14" s="14">
        <v>0</v>
      </c>
      <c r="AD14" s="14">
        <v>4</v>
      </c>
      <c r="BA14" s="14">
        <v>1</v>
      </c>
      <c r="BB14" s="14">
        <f>IF(BA14=1,H14,0)</f>
        <v>427.35</v>
      </c>
      <c r="BC14" s="14">
        <f>IF(BA14=2,H14,0)</f>
        <v>0</v>
      </c>
      <c r="BD14" s="14">
        <f>IF(BA14=3,H14,0)</f>
        <v>0</v>
      </c>
      <c r="BE14" s="14">
        <f>IF(BA14=4,H14,0)</f>
        <v>0</v>
      </c>
      <c r="BF14" s="14">
        <f>IF(BA14=5,H14,0)</f>
        <v>0</v>
      </c>
      <c r="DA14" s="14">
        <v>0.005</v>
      </c>
    </row>
    <row r="15" spans="2:105" ht="12.75">
      <c r="B15" s="2">
        <v>5</v>
      </c>
      <c r="C15" s="3" t="s">
        <v>27</v>
      </c>
      <c r="D15" s="4" t="s">
        <v>28</v>
      </c>
      <c r="E15" s="5" t="s">
        <v>18</v>
      </c>
      <c r="F15" s="6">
        <v>10.5</v>
      </c>
      <c r="G15" s="6">
        <v>206</v>
      </c>
      <c r="H15" s="7">
        <f>F15*G15</f>
        <v>2163</v>
      </c>
      <c r="P15" s="36">
        <v>2</v>
      </c>
      <c r="AB15" s="14">
        <v>12</v>
      </c>
      <c r="AC15" s="14">
        <v>0</v>
      </c>
      <c r="AD15" s="14">
        <v>5</v>
      </c>
      <c r="BA15" s="14">
        <v>1</v>
      </c>
      <c r="BB15" s="14">
        <f>IF(BA15=1,H15,0)</f>
        <v>2163</v>
      </c>
      <c r="BC15" s="14">
        <f>IF(BA15=2,H15,0)</f>
        <v>0</v>
      </c>
      <c r="BD15" s="14">
        <f>IF(BA15=3,H15,0)</f>
        <v>0</v>
      </c>
      <c r="BE15" s="14">
        <f>IF(BA15=4,H15,0)</f>
        <v>0</v>
      </c>
      <c r="BF15" s="14">
        <f>IF(BA15=5,H15,0)</f>
        <v>0</v>
      </c>
      <c r="DA15" s="14">
        <v>0.026</v>
      </c>
    </row>
    <row r="16" spans="2:105" ht="12.75">
      <c r="B16" s="2">
        <v>6</v>
      </c>
      <c r="C16" s="3" t="s">
        <v>29</v>
      </c>
      <c r="D16" s="4" t="s">
        <v>30</v>
      </c>
      <c r="E16" s="5" t="s">
        <v>18</v>
      </c>
      <c r="F16" s="6">
        <v>15</v>
      </c>
      <c r="G16" s="6">
        <v>184</v>
      </c>
      <c r="H16" s="7">
        <f>F16*G16</f>
        <v>2760</v>
      </c>
      <c r="P16" s="36">
        <v>2</v>
      </c>
      <c r="AB16" s="14">
        <v>12</v>
      </c>
      <c r="AC16" s="14">
        <v>0</v>
      </c>
      <c r="AD16" s="14">
        <v>6</v>
      </c>
      <c r="BA16" s="14">
        <v>1</v>
      </c>
      <c r="BB16" s="14">
        <f>IF(BA16=1,H16,0)</f>
        <v>2760</v>
      </c>
      <c r="BC16" s="14">
        <f>IF(BA16=2,H16,0)</f>
        <v>0</v>
      </c>
      <c r="BD16" s="14">
        <f>IF(BA16=3,H16,0)</f>
        <v>0</v>
      </c>
      <c r="BE16" s="14">
        <f>IF(BA16=4,H16,0)</f>
        <v>0</v>
      </c>
      <c r="BF16" s="14">
        <f>IF(BA16=5,H16,0)</f>
        <v>0</v>
      </c>
      <c r="DA16" s="14">
        <v>0.00524</v>
      </c>
    </row>
    <row r="17" spans="2:105" ht="12.75">
      <c r="B17" s="2">
        <v>7</v>
      </c>
      <c r="C17" s="3" t="s">
        <v>31</v>
      </c>
      <c r="D17" s="4" t="s">
        <v>32</v>
      </c>
      <c r="E17" s="5" t="s">
        <v>18</v>
      </c>
      <c r="F17" s="6">
        <v>15</v>
      </c>
      <c r="G17" s="6">
        <v>29.9</v>
      </c>
      <c r="H17" s="7">
        <f>F17*G17</f>
        <v>448.5</v>
      </c>
      <c r="P17" s="36">
        <v>2</v>
      </c>
      <c r="AB17" s="14">
        <v>12</v>
      </c>
      <c r="AC17" s="14">
        <v>0</v>
      </c>
      <c r="AD17" s="14">
        <v>7</v>
      </c>
      <c r="BA17" s="14">
        <v>1</v>
      </c>
      <c r="BB17" s="14">
        <f>IF(BA17=1,H17,0)</f>
        <v>448.5</v>
      </c>
      <c r="BC17" s="14">
        <f>IF(BA17=2,H17,0)</f>
        <v>0</v>
      </c>
      <c r="BD17" s="14">
        <f>IF(BA17=3,H17,0)</f>
        <v>0</v>
      </c>
      <c r="BE17" s="14">
        <f>IF(BA17=4,H17,0)</f>
        <v>0</v>
      </c>
      <c r="BF17" s="14">
        <f>IF(BA17=5,H17,0)</f>
        <v>0</v>
      </c>
      <c r="DA17" s="14">
        <v>0.00022</v>
      </c>
    </row>
    <row r="18" spans="2:58" ht="12.75">
      <c r="B18" s="37"/>
      <c r="C18" s="38" t="s">
        <v>13</v>
      </c>
      <c r="D18" s="39" t="str">
        <f>CONCATENATE(C13," ",D13)</f>
        <v>60 Úpravy povrchů, omítky</v>
      </c>
      <c r="E18" s="37"/>
      <c r="F18" s="40"/>
      <c r="G18" s="40"/>
      <c r="H18" s="41">
        <f>SUM(H13:H17)</f>
        <v>5798.85</v>
      </c>
      <c r="P18" s="36">
        <v>4</v>
      </c>
      <c r="BB18" s="42">
        <f>SUM(BB13:BB17)</f>
        <v>5798.85</v>
      </c>
      <c r="BC18" s="42">
        <f>SUM(BC13:BC17)</f>
        <v>0</v>
      </c>
      <c r="BD18" s="42">
        <f>SUM(BD13:BD17)</f>
        <v>0</v>
      </c>
      <c r="BE18" s="42">
        <f>SUM(BE13:BE17)</f>
        <v>0</v>
      </c>
      <c r="BF18" s="42">
        <f>SUM(BF13:BF17)</f>
        <v>0</v>
      </c>
    </row>
    <row r="19" spans="2:16" ht="12.75">
      <c r="B19" s="29" t="s">
        <v>12</v>
      </c>
      <c r="C19" s="30" t="s">
        <v>33</v>
      </c>
      <c r="D19" s="31" t="s">
        <v>34</v>
      </c>
      <c r="E19" s="32"/>
      <c r="F19" s="33"/>
      <c r="G19" s="33"/>
      <c r="H19" s="34"/>
      <c r="I19" s="35"/>
      <c r="J19" s="35"/>
      <c r="P19" s="36">
        <v>1</v>
      </c>
    </row>
    <row r="20" spans="2:105" ht="22.5">
      <c r="B20" s="2">
        <v>8</v>
      </c>
      <c r="C20" s="3" t="s">
        <v>35</v>
      </c>
      <c r="D20" s="4" t="s">
        <v>36</v>
      </c>
      <c r="E20" s="5" t="s">
        <v>18</v>
      </c>
      <c r="F20" s="6">
        <v>3.1</v>
      </c>
      <c r="G20" s="6">
        <v>476</v>
      </c>
      <c r="H20" s="7">
        <f>F20*G20</f>
        <v>1475.6000000000001</v>
      </c>
      <c r="P20" s="36">
        <v>2</v>
      </c>
      <c r="AB20" s="14">
        <v>12</v>
      </c>
      <c r="AC20" s="14">
        <v>0</v>
      </c>
      <c r="AD20" s="14">
        <v>8</v>
      </c>
      <c r="BA20" s="14">
        <v>1</v>
      </c>
      <c r="BB20" s="14">
        <f>IF(BA20=1,H20,0)</f>
        <v>1475.6000000000001</v>
      </c>
      <c r="BC20" s="14">
        <f>IF(BA20=2,H20,0)</f>
        <v>0</v>
      </c>
      <c r="BD20" s="14">
        <f>IF(BA20=3,H20,0)</f>
        <v>0</v>
      </c>
      <c r="BE20" s="14">
        <f>IF(BA20=4,H20,0)</f>
        <v>0</v>
      </c>
      <c r="BF20" s="14">
        <f>IF(BA20=5,H20,0)</f>
        <v>0</v>
      </c>
      <c r="DA20" s="14">
        <v>0.03622</v>
      </c>
    </row>
    <row r="21" spans="2:105" ht="12.75">
      <c r="B21" s="2">
        <v>9</v>
      </c>
      <c r="C21" s="3" t="s">
        <v>37</v>
      </c>
      <c r="D21" s="4" t="s">
        <v>38</v>
      </c>
      <c r="E21" s="5" t="s">
        <v>39</v>
      </c>
      <c r="F21" s="6">
        <v>21</v>
      </c>
      <c r="G21" s="6">
        <v>54.5</v>
      </c>
      <c r="H21" s="7">
        <f>F21*G21</f>
        <v>1144.5</v>
      </c>
      <c r="P21" s="36">
        <v>2</v>
      </c>
      <c r="AB21" s="14">
        <v>12</v>
      </c>
      <c r="AC21" s="14">
        <v>0</v>
      </c>
      <c r="AD21" s="14">
        <v>9</v>
      </c>
      <c r="BA21" s="14">
        <v>1</v>
      </c>
      <c r="BB21" s="14">
        <f>IF(BA21=1,H21,0)</f>
        <v>1144.5</v>
      </c>
      <c r="BC21" s="14">
        <f>IF(BA21=2,H21,0)</f>
        <v>0</v>
      </c>
      <c r="BD21" s="14">
        <f>IF(BA21=3,H21,0)</f>
        <v>0</v>
      </c>
      <c r="BE21" s="14">
        <f>IF(BA21=4,H21,0)</f>
        <v>0</v>
      </c>
      <c r="BF21" s="14">
        <f>IF(BA21=5,H21,0)</f>
        <v>0</v>
      </c>
      <c r="DA21" s="14">
        <v>0.00431</v>
      </c>
    </row>
    <row r="22" spans="2:105" ht="12.75">
      <c r="B22" s="2">
        <v>10</v>
      </c>
      <c r="C22" s="3" t="s">
        <v>40</v>
      </c>
      <c r="D22" s="4" t="s">
        <v>41</v>
      </c>
      <c r="E22" s="5" t="s">
        <v>39</v>
      </c>
      <c r="F22" s="6">
        <v>12</v>
      </c>
      <c r="G22" s="6">
        <v>50.5</v>
      </c>
      <c r="H22" s="7">
        <f>F22*G22</f>
        <v>606</v>
      </c>
      <c r="P22" s="36">
        <v>2</v>
      </c>
      <c r="AB22" s="14">
        <v>12</v>
      </c>
      <c r="AC22" s="14">
        <v>0</v>
      </c>
      <c r="AD22" s="14">
        <v>10</v>
      </c>
      <c r="BA22" s="14">
        <v>1</v>
      </c>
      <c r="BB22" s="14">
        <f>IF(BA22=1,H22,0)</f>
        <v>606</v>
      </c>
      <c r="BC22" s="14">
        <f>IF(BA22=2,H22,0)</f>
        <v>0</v>
      </c>
      <c r="BD22" s="14">
        <f>IF(BA22=3,H22,0)</f>
        <v>0</v>
      </c>
      <c r="BE22" s="14">
        <f>IF(BA22=4,H22,0)</f>
        <v>0</v>
      </c>
      <c r="BF22" s="14">
        <f>IF(BA22=5,H22,0)</f>
        <v>0</v>
      </c>
      <c r="DA22" s="14">
        <v>0.00433</v>
      </c>
    </row>
    <row r="23" spans="2:105" ht="12.75">
      <c r="B23" s="2">
        <v>11</v>
      </c>
      <c r="C23" s="3" t="s">
        <v>42</v>
      </c>
      <c r="D23" s="4" t="s">
        <v>43</v>
      </c>
      <c r="E23" s="5" t="s">
        <v>18</v>
      </c>
      <c r="F23" s="6">
        <v>2</v>
      </c>
      <c r="G23" s="6">
        <v>279.5</v>
      </c>
      <c r="H23" s="7">
        <f>F23*G23</f>
        <v>559</v>
      </c>
      <c r="P23" s="36">
        <v>2</v>
      </c>
      <c r="AB23" s="14">
        <v>12</v>
      </c>
      <c r="AC23" s="14">
        <v>0</v>
      </c>
      <c r="AD23" s="14">
        <v>11</v>
      </c>
      <c r="BA23" s="14">
        <v>1</v>
      </c>
      <c r="BB23" s="14">
        <f>IF(BA23=1,H23,0)</f>
        <v>559</v>
      </c>
      <c r="BC23" s="14">
        <f>IF(BA23=2,H23,0)</f>
        <v>0</v>
      </c>
      <c r="BD23" s="14">
        <f>IF(BA23=3,H23,0)</f>
        <v>0</v>
      </c>
      <c r="BE23" s="14">
        <f>IF(BA23=4,H23,0)</f>
        <v>0</v>
      </c>
      <c r="BF23" s="14">
        <f>IF(BA23=5,H23,0)</f>
        <v>0</v>
      </c>
      <c r="DA23" s="14">
        <v>0.10712</v>
      </c>
    </row>
    <row r="24" spans="2:105" ht="12.75">
      <c r="B24" s="2">
        <v>12</v>
      </c>
      <c r="C24" s="3" t="s">
        <v>44</v>
      </c>
      <c r="D24" s="4" t="s">
        <v>45</v>
      </c>
      <c r="E24" s="5" t="s">
        <v>18</v>
      </c>
      <c r="F24" s="6">
        <v>15</v>
      </c>
      <c r="G24" s="6">
        <v>192</v>
      </c>
      <c r="H24" s="7">
        <f>F24*G24</f>
        <v>2880</v>
      </c>
      <c r="P24" s="36">
        <v>2</v>
      </c>
      <c r="AB24" s="14">
        <v>12</v>
      </c>
      <c r="AC24" s="14">
        <v>0</v>
      </c>
      <c r="AD24" s="14">
        <v>12</v>
      </c>
      <c r="BA24" s="14">
        <v>1</v>
      </c>
      <c r="BB24" s="14">
        <f>IF(BA24=1,H24,0)</f>
        <v>2880</v>
      </c>
      <c r="BC24" s="14">
        <f>IF(BA24=2,H24,0)</f>
        <v>0</v>
      </c>
      <c r="BD24" s="14">
        <f>IF(BA24=3,H24,0)</f>
        <v>0</v>
      </c>
      <c r="BE24" s="14">
        <f>IF(BA24=4,H24,0)</f>
        <v>0</v>
      </c>
      <c r="BF24" s="14">
        <f>IF(BA24=5,H24,0)</f>
        <v>0</v>
      </c>
      <c r="DA24" s="14">
        <v>0.00034</v>
      </c>
    </row>
    <row r="25" spans="2:58" ht="12.75">
      <c r="B25" s="37"/>
      <c r="C25" s="38" t="s">
        <v>13</v>
      </c>
      <c r="D25" s="39" t="str">
        <f>CONCATENATE(C19," ",D19)</f>
        <v>61 Upravy povrchů vnitřní</v>
      </c>
      <c r="E25" s="37"/>
      <c r="F25" s="40"/>
      <c r="G25" s="40"/>
      <c r="H25" s="41">
        <f>SUM(H19:H24)</f>
        <v>6665.1</v>
      </c>
      <c r="P25" s="36">
        <v>4</v>
      </c>
      <c r="BB25" s="42">
        <f>SUM(BB19:BB24)</f>
        <v>6665.1</v>
      </c>
      <c r="BC25" s="42">
        <f>SUM(BC19:BC24)</f>
        <v>0</v>
      </c>
      <c r="BD25" s="42">
        <f>SUM(BD19:BD24)</f>
        <v>0</v>
      </c>
      <c r="BE25" s="42">
        <f>SUM(BE19:BE24)</f>
        <v>0</v>
      </c>
      <c r="BF25" s="42">
        <f>SUM(BF19:BF24)</f>
        <v>0</v>
      </c>
    </row>
    <row r="26" spans="2:16" ht="12.75">
      <c r="B26" s="29" t="s">
        <v>12</v>
      </c>
      <c r="C26" s="30" t="s">
        <v>46</v>
      </c>
      <c r="D26" s="31" t="s">
        <v>47</v>
      </c>
      <c r="E26" s="32"/>
      <c r="F26" s="33"/>
      <c r="G26" s="33"/>
      <c r="H26" s="34"/>
      <c r="I26" s="35"/>
      <c r="J26" s="35"/>
      <c r="P26" s="36">
        <v>1</v>
      </c>
    </row>
    <row r="27" spans="2:105" ht="22.5">
      <c r="B27" s="8">
        <v>13</v>
      </c>
      <c r="C27" s="9" t="s">
        <v>48</v>
      </c>
      <c r="D27" s="10" t="s">
        <v>215</v>
      </c>
      <c r="E27" s="11" t="s">
        <v>49</v>
      </c>
      <c r="F27" s="12">
        <v>1</v>
      </c>
      <c r="G27" s="12">
        <v>2750</v>
      </c>
      <c r="H27" s="13">
        <f>F27*G27</f>
        <v>2750</v>
      </c>
      <c r="J27" s="14" t="s">
        <v>186</v>
      </c>
      <c r="P27" s="36">
        <v>2</v>
      </c>
      <c r="AB27" s="14">
        <v>12</v>
      </c>
      <c r="AC27" s="14">
        <v>0</v>
      </c>
      <c r="AD27" s="14">
        <v>13</v>
      </c>
      <c r="BA27" s="14">
        <v>1</v>
      </c>
      <c r="BB27" s="14">
        <f>IF(BA27=1,H27,0)</f>
        <v>2750</v>
      </c>
      <c r="BC27" s="14">
        <f>IF(BA27=2,H27,0)</f>
        <v>0</v>
      </c>
      <c r="BD27" s="14">
        <f>IF(BA27=3,H27,0)</f>
        <v>0</v>
      </c>
      <c r="BE27" s="14">
        <f>IF(BA27=4,H27,0)</f>
        <v>0</v>
      </c>
      <c r="BF27" s="14">
        <f>IF(BA27=5,H27,0)</f>
        <v>0</v>
      </c>
      <c r="DA27" s="14">
        <v>0.16045</v>
      </c>
    </row>
    <row r="28" spans="2:58" ht="12.75">
      <c r="B28" s="37"/>
      <c r="C28" s="38" t="s">
        <v>13</v>
      </c>
      <c r="D28" s="39" t="str">
        <f>CONCATENATE(C26," ",D26)</f>
        <v>64 Výplně otvorů</v>
      </c>
      <c r="E28" s="37"/>
      <c r="F28" s="40"/>
      <c r="G28" s="40"/>
      <c r="H28" s="41">
        <f>SUM(H26:H27)</f>
        <v>2750</v>
      </c>
      <c r="P28" s="36">
        <v>4</v>
      </c>
      <c r="BB28" s="42">
        <f>SUM(BB26:BB27)</f>
        <v>2750</v>
      </c>
      <c r="BC28" s="42">
        <f>SUM(BC26:BC27)</f>
        <v>0</v>
      </c>
      <c r="BD28" s="42">
        <f>SUM(BD26:BD27)</f>
        <v>0</v>
      </c>
      <c r="BE28" s="42">
        <f>SUM(BE26:BE27)</f>
        <v>0</v>
      </c>
      <c r="BF28" s="42">
        <f>SUM(BF26:BF27)</f>
        <v>0</v>
      </c>
    </row>
    <row r="29" spans="2:16" ht="12.75">
      <c r="B29" s="29" t="s">
        <v>12</v>
      </c>
      <c r="C29" s="30" t="s">
        <v>50</v>
      </c>
      <c r="D29" s="31" t="s">
        <v>51</v>
      </c>
      <c r="E29" s="32"/>
      <c r="F29" s="33"/>
      <c r="G29" s="33"/>
      <c r="H29" s="34"/>
      <c r="I29" s="35"/>
      <c r="J29" s="35"/>
      <c r="P29" s="36">
        <v>1</v>
      </c>
    </row>
    <row r="30" spans="2:105" ht="12.75">
      <c r="B30" s="2">
        <v>14</v>
      </c>
      <c r="C30" s="3" t="s">
        <v>52</v>
      </c>
      <c r="D30" s="4" t="s">
        <v>53</v>
      </c>
      <c r="E30" s="5" t="s">
        <v>18</v>
      </c>
      <c r="F30" s="6">
        <v>24</v>
      </c>
      <c r="G30" s="6">
        <v>105</v>
      </c>
      <c r="H30" s="7">
        <f>F30*G30</f>
        <v>2520</v>
      </c>
      <c r="P30" s="36">
        <v>2</v>
      </c>
      <c r="AB30" s="14">
        <v>12</v>
      </c>
      <c r="AC30" s="14">
        <v>0</v>
      </c>
      <c r="AD30" s="14">
        <v>14</v>
      </c>
      <c r="BA30" s="14">
        <v>1</v>
      </c>
      <c r="BB30" s="14">
        <f>IF(BA30=1,H30,0)</f>
        <v>2520</v>
      </c>
      <c r="BC30" s="14">
        <f>IF(BA30=2,H30,0)</f>
        <v>0</v>
      </c>
      <c r="BD30" s="14">
        <f>IF(BA30=3,H30,0)</f>
        <v>0</v>
      </c>
      <c r="BE30" s="14">
        <f>IF(BA30=4,H30,0)</f>
        <v>0</v>
      </c>
      <c r="BF30" s="14">
        <f>IF(BA30=5,H30,0)</f>
        <v>0</v>
      </c>
      <c r="DA30" s="14">
        <v>0.00033</v>
      </c>
    </row>
    <row r="31" spans="2:58" ht="12.75">
      <c r="B31" s="37"/>
      <c r="C31" s="38" t="s">
        <v>13</v>
      </c>
      <c r="D31" s="39" t="str">
        <f>CONCATENATE(C29," ",D29)</f>
        <v>96 Bourání konstrukcí</v>
      </c>
      <c r="E31" s="37"/>
      <c r="F31" s="40"/>
      <c r="G31" s="40"/>
      <c r="H31" s="41">
        <f>SUM(H29:H30)</f>
        <v>2520</v>
      </c>
      <c r="P31" s="36">
        <v>4</v>
      </c>
      <c r="BB31" s="42">
        <f>SUM(BB29:BB30)</f>
        <v>2520</v>
      </c>
      <c r="BC31" s="42">
        <f>SUM(BC29:BC30)</f>
        <v>0</v>
      </c>
      <c r="BD31" s="42">
        <f>SUM(BD29:BD30)</f>
        <v>0</v>
      </c>
      <c r="BE31" s="42">
        <f>SUM(BE29:BE30)</f>
        <v>0</v>
      </c>
      <c r="BF31" s="42">
        <f>SUM(BF29:BF30)</f>
        <v>0</v>
      </c>
    </row>
    <row r="32" spans="2:16" ht="12.75">
      <c r="B32" s="29" t="s">
        <v>12</v>
      </c>
      <c r="C32" s="30" t="s">
        <v>54</v>
      </c>
      <c r="D32" s="31" t="s">
        <v>55</v>
      </c>
      <c r="E32" s="32"/>
      <c r="F32" s="33"/>
      <c r="G32" s="33"/>
      <c r="H32" s="34"/>
      <c r="I32" s="35"/>
      <c r="J32" s="35"/>
      <c r="P32" s="36">
        <v>1</v>
      </c>
    </row>
    <row r="33" spans="2:105" ht="12.75">
      <c r="B33" s="2">
        <v>15</v>
      </c>
      <c r="C33" s="3" t="s">
        <v>56</v>
      </c>
      <c r="D33" s="4" t="s">
        <v>57</v>
      </c>
      <c r="E33" s="5" t="s">
        <v>39</v>
      </c>
      <c r="F33" s="6">
        <v>12</v>
      </c>
      <c r="G33" s="6">
        <v>50.5</v>
      </c>
      <c r="H33" s="7">
        <f aca="true" t="shared" si="0" ref="H33:H41">F33*G33</f>
        <v>606</v>
      </c>
      <c r="P33" s="36">
        <v>2</v>
      </c>
      <c r="AB33" s="14">
        <v>12</v>
      </c>
      <c r="AC33" s="14">
        <v>0</v>
      </c>
      <c r="AD33" s="14">
        <v>15</v>
      </c>
      <c r="BA33" s="14">
        <v>1</v>
      </c>
      <c r="BB33" s="14">
        <f aca="true" t="shared" si="1" ref="BB33:BB41">IF(BA33=1,H33,0)</f>
        <v>606</v>
      </c>
      <c r="BC33" s="14">
        <f aca="true" t="shared" si="2" ref="BC33:BC41">IF(BA33=2,H33,0)</f>
        <v>0</v>
      </c>
      <c r="BD33" s="14">
        <f aca="true" t="shared" si="3" ref="BD33:BD41">IF(BA33=3,H33,0)</f>
        <v>0</v>
      </c>
      <c r="BE33" s="14">
        <f aca="true" t="shared" si="4" ref="BE33:BE41">IF(BA33=4,H33,0)</f>
        <v>0</v>
      </c>
      <c r="BF33" s="14">
        <f aca="true" t="shared" si="5" ref="BF33:BF41">IF(BA33=5,H33,0)</f>
        <v>0</v>
      </c>
      <c r="DA33" s="14">
        <v>0.00049</v>
      </c>
    </row>
    <row r="34" spans="2:105" ht="12.75">
      <c r="B34" s="2">
        <v>16</v>
      </c>
      <c r="C34" s="3" t="s">
        <v>58</v>
      </c>
      <c r="D34" s="4" t="s">
        <v>59</v>
      </c>
      <c r="E34" s="5" t="s">
        <v>39</v>
      </c>
      <c r="F34" s="6">
        <v>2</v>
      </c>
      <c r="G34" s="6">
        <v>78</v>
      </c>
      <c r="H34" s="7">
        <f t="shared" si="0"/>
        <v>156</v>
      </c>
      <c r="P34" s="36">
        <v>2</v>
      </c>
      <c r="AB34" s="14">
        <v>12</v>
      </c>
      <c r="AC34" s="14">
        <v>0</v>
      </c>
      <c r="AD34" s="14">
        <v>16</v>
      </c>
      <c r="BA34" s="14">
        <v>1</v>
      </c>
      <c r="BB34" s="14">
        <f t="shared" si="1"/>
        <v>156</v>
      </c>
      <c r="BC34" s="14">
        <f t="shared" si="2"/>
        <v>0</v>
      </c>
      <c r="BD34" s="14">
        <f t="shared" si="3"/>
        <v>0</v>
      </c>
      <c r="BE34" s="14">
        <f t="shared" si="4"/>
        <v>0</v>
      </c>
      <c r="BF34" s="14">
        <f t="shared" si="5"/>
        <v>0</v>
      </c>
      <c r="DA34" s="14">
        <v>0.00049</v>
      </c>
    </row>
    <row r="35" spans="2:105" ht="12.75">
      <c r="B35" s="2">
        <v>17</v>
      </c>
      <c r="C35" s="3" t="s">
        <v>60</v>
      </c>
      <c r="D35" s="4" t="s">
        <v>61</v>
      </c>
      <c r="E35" s="5" t="s">
        <v>62</v>
      </c>
      <c r="F35" s="6">
        <v>1.3</v>
      </c>
      <c r="G35" s="6">
        <v>143.5</v>
      </c>
      <c r="H35" s="7">
        <f t="shared" si="0"/>
        <v>186.55</v>
      </c>
      <c r="P35" s="36">
        <v>2</v>
      </c>
      <c r="AB35" s="14">
        <v>12</v>
      </c>
      <c r="AC35" s="14">
        <v>0</v>
      </c>
      <c r="AD35" s="14">
        <v>17</v>
      </c>
      <c r="BA35" s="14">
        <v>1</v>
      </c>
      <c r="BB35" s="14">
        <f t="shared" si="1"/>
        <v>186.55</v>
      </c>
      <c r="BC35" s="14">
        <f t="shared" si="2"/>
        <v>0</v>
      </c>
      <c r="BD35" s="14">
        <f t="shared" si="3"/>
        <v>0</v>
      </c>
      <c r="BE35" s="14">
        <f t="shared" si="4"/>
        <v>0</v>
      </c>
      <c r="BF35" s="14">
        <f t="shared" si="5"/>
        <v>0</v>
      </c>
      <c r="DA35" s="14">
        <v>0</v>
      </c>
    </row>
    <row r="36" spans="2:105" ht="12.75">
      <c r="B36" s="2">
        <v>18</v>
      </c>
      <c r="C36" s="3" t="s">
        <v>63</v>
      </c>
      <c r="D36" s="4" t="s">
        <v>64</v>
      </c>
      <c r="E36" s="5" t="s">
        <v>62</v>
      </c>
      <c r="F36" s="6">
        <v>1.3</v>
      </c>
      <c r="G36" s="6">
        <v>442</v>
      </c>
      <c r="H36" s="7">
        <f t="shared" si="0"/>
        <v>574.6</v>
      </c>
      <c r="P36" s="36">
        <v>2</v>
      </c>
      <c r="AB36" s="14">
        <v>12</v>
      </c>
      <c r="AC36" s="14">
        <v>0</v>
      </c>
      <c r="AD36" s="14">
        <v>18</v>
      </c>
      <c r="BA36" s="14">
        <v>1</v>
      </c>
      <c r="BB36" s="14">
        <f t="shared" si="1"/>
        <v>574.6</v>
      </c>
      <c r="BC36" s="14">
        <f t="shared" si="2"/>
        <v>0</v>
      </c>
      <c r="BD36" s="14">
        <f t="shared" si="3"/>
        <v>0</v>
      </c>
      <c r="BE36" s="14">
        <f t="shared" si="4"/>
        <v>0</v>
      </c>
      <c r="BF36" s="14">
        <f t="shared" si="5"/>
        <v>0</v>
      </c>
      <c r="DA36" s="14">
        <v>0</v>
      </c>
    </row>
    <row r="37" spans="2:105" ht="12.75">
      <c r="B37" s="2">
        <v>19</v>
      </c>
      <c r="C37" s="3" t="s">
        <v>65</v>
      </c>
      <c r="D37" s="4" t="s">
        <v>66</v>
      </c>
      <c r="E37" s="5" t="s">
        <v>62</v>
      </c>
      <c r="F37" s="6">
        <v>1.3</v>
      </c>
      <c r="G37" s="6">
        <v>207.5</v>
      </c>
      <c r="H37" s="7">
        <f t="shared" si="0"/>
        <v>269.75</v>
      </c>
      <c r="P37" s="36">
        <v>2</v>
      </c>
      <c r="AB37" s="14">
        <v>12</v>
      </c>
      <c r="AC37" s="14">
        <v>0</v>
      </c>
      <c r="AD37" s="14">
        <v>19</v>
      </c>
      <c r="BA37" s="14">
        <v>1</v>
      </c>
      <c r="BB37" s="14">
        <f t="shared" si="1"/>
        <v>269.75</v>
      </c>
      <c r="BC37" s="14">
        <f t="shared" si="2"/>
        <v>0</v>
      </c>
      <c r="BD37" s="14">
        <f t="shared" si="3"/>
        <v>0</v>
      </c>
      <c r="BE37" s="14">
        <f t="shared" si="4"/>
        <v>0</v>
      </c>
      <c r="BF37" s="14">
        <f t="shared" si="5"/>
        <v>0</v>
      </c>
      <c r="DA37" s="14">
        <v>0</v>
      </c>
    </row>
    <row r="38" spans="2:105" ht="12.75">
      <c r="B38" s="2">
        <v>20</v>
      </c>
      <c r="C38" s="3" t="s">
        <v>67</v>
      </c>
      <c r="D38" s="4" t="s">
        <v>68</v>
      </c>
      <c r="E38" s="5" t="s">
        <v>62</v>
      </c>
      <c r="F38" s="6">
        <v>1.3</v>
      </c>
      <c r="G38" s="6">
        <v>23.1</v>
      </c>
      <c r="H38" s="7">
        <f t="shared" si="0"/>
        <v>30.03</v>
      </c>
      <c r="P38" s="36">
        <v>2</v>
      </c>
      <c r="AB38" s="14">
        <v>12</v>
      </c>
      <c r="AC38" s="14">
        <v>0</v>
      </c>
      <c r="AD38" s="14">
        <v>20</v>
      </c>
      <c r="BA38" s="14">
        <v>1</v>
      </c>
      <c r="BB38" s="14">
        <f t="shared" si="1"/>
        <v>30.03</v>
      </c>
      <c r="BC38" s="14">
        <f t="shared" si="2"/>
        <v>0</v>
      </c>
      <c r="BD38" s="14">
        <f t="shared" si="3"/>
        <v>0</v>
      </c>
      <c r="BE38" s="14">
        <f t="shared" si="4"/>
        <v>0</v>
      </c>
      <c r="BF38" s="14">
        <f t="shared" si="5"/>
        <v>0</v>
      </c>
      <c r="DA38" s="14">
        <v>0</v>
      </c>
    </row>
    <row r="39" spans="2:105" ht="12.75">
      <c r="B39" s="2">
        <v>21</v>
      </c>
      <c r="C39" s="3" t="s">
        <v>69</v>
      </c>
      <c r="D39" s="4" t="s">
        <v>70</v>
      </c>
      <c r="E39" s="5" t="s">
        <v>62</v>
      </c>
      <c r="F39" s="6">
        <v>1.3</v>
      </c>
      <c r="G39" s="6">
        <v>630</v>
      </c>
      <c r="H39" s="7">
        <f t="shared" si="0"/>
        <v>819</v>
      </c>
      <c r="P39" s="36">
        <v>2</v>
      </c>
      <c r="AB39" s="14">
        <v>12</v>
      </c>
      <c r="AC39" s="14">
        <v>0</v>
      </c>
      <c r="AD39" s="14">
        <v>21</v>
      </c>
      <c r="BA39" s="14">
        <v>1</v>
      </c>
      <c r="BB39" s="14">
        <f t="shared" si="1"/>
        <v>819</v>
      </c>
      <c r="BC39" s="14">
        <f t="shared" si="2"/>
        <v>0</v>
      </c>
      <c r="BD39" s="14">
        <f t="shared" si="3"/>
        <v>0</v>
      </c>
      <c r="BE39" s="14">
        <f t="shared" si="4"/>
        <v>0</v>
      </c>
      <c r="BF39" s="14">
        <f t="shared" si="5"/>
        <v>0</v>
      </c>
      <c r="DA39" s="14">
        <v>0</v>
      </c>
    </row>
    <row r="40" spans="2:105" ht="12.75">
      <c r="B40" s="2">
        <v>22</v>
      </c>
      <c r="C40" s="3" t="s">
        <v>71</v>
      </c>
      <c r="D40" s="4" t="s">
        <v>72</v>
      </c>
      <c r="E40" s="5" t="s">
        <v>62</v>
      </c>
      <c r="F40" s="6">
        <v>1.3</v>
      </c>
      <c r="G40" s="6">
        <v>116.5</v>
      </c>
      <c r="H40" s="7">
        <f t="shared" si="0"/>
        <v>151.45000000000002</v>
      </c>
      <c r="P40" s="36">
        <v>2</v>
      </c>
      <c r="AB40" s="14">
        <v>12</v>
      </c>
      <c r="AC40" s="14">
        <v>0</v>
      </c>
      <c r="AD40" s="14">
        <v>22</v>
      </c>
      <c r="BA40" s="14">
        <v>1</v>
      </c>
      <c r="BB40" s="14">
        <f t="shared" si="1"/>
        <v>151.45000000000002</v>
      </c>
      <c r="BC40" s="14">
        <f t="shared" si="2"/>
        <v>0</v>
      </c>
      <c r="BD40" s="14">
        <f t="shared" si="3"/>
        <v>0</v>
      </c>
      <c r="BE40" s="14">
        <f t="shared" si="4"/>
        <v>0</v>
      </c>
      <c r="BF40" s="14">
        <f t="shared" si="5"/>
        <v>0</v>
      </c>
      <c r="DA40" s="14">
        <v>0</v>
      </c>
    </row>
    <row r="41" spans="2:105" ht="12.75">
      <c r="B41" s="2">
        <v>23</v>
      </c>
      <c r="C41" s="3" t="s">
        <v>73</v>
      </c>
      <c r="D41" s="4" t="s">
        <v>74</v>
      </c>
      <c r="E41" s="5" t="s">
        <v>62</v>
      </c>
      <c r="F41" s="6">
        <v>1.3</v>
      </c>
      <c r="G41" s="6">
        <v>1050</v>
      </c>
      <c r="H41" s="7">
        <f t="shared" si="0"/>
        <v>1365</v>
      </c>
      <c r="P41" s="36">
        <v>2</v>
      </c>
      <c r="AB41" s="14">
        <v>12</v>
      </c>
      <c r="AC41" s="14">
        <v>0</v>
      </c>
      <c r="AD41" s="14">
        <v>23</v>
      </c>
      <c r="BA41" s="14">
        <v>1</v>
      </c>
      <c r="BB41" s="14">
        <f t="shared" si="1"/>
        <v>1365</v>
      </c>
      <c r="BC41" s="14">
        <f t="shared" si="2"/>
        <v>0</v>
      </c>
      <c r="BD41" s="14">
        <f t="shared" si="3"/>
        <v>0</v>
      </c>
      <c r="BE41" s="14">
        <f t="shared" si="4"/>
        <v>0</v>
      </c>
      <c r="BF41" s="14">
        <f t="shared" si="5"/>
        <v>0</v>
      </c>
      <c r="DA41" s="14">
        <v>0</v>
      </c>
    </row>
    <row r="42" spans="2:58" ht="12.75">
      <c r="B42" s="37"/>
      <c r="C42" s="38" t="s">
        <v>13</v>
      </c>
      <c r="D42" s="39" t="str">
        <f>CONCATENATE(C32," ",D32)</f>
        <v>97 Prorážení otvorů</v>
      </c>
      <c r="E42" s="37"/>
      <c r="F42" s="40"/>
      <c r="G42" s="40"/>
      <c r="H42" s="41">
        <f>SUM(H32:H41)</f>
        <v>4158.38</v>
      </c>
      <c r="P42" s="36">
        <v>4</v>
      </c>
      <c r="BB42" s="42">
        <f>SUM(BB32:BB41)</f>
        <v>4158.38</v>
      </c>
      <c r="BC42" s="42">
        <f>SUM(BC32:BC41)</f>
        <v>0</v>
      </c>
      <c r="BD42" s="42">
        <f>SUM(BD32:BD41)</f>
        <v>0</v>
      </c>
      <c r="BE42" s="42">
        <f>SUM(BE32:BE41)</f>
        <v>0</v>
      </c>
      <c r="BF42" s="42">
        <f>SUM(BF32:BF41)</f>
        <v>0</v>
      </c>
    </row>
    <row r="43" spans="2:16" ht="12.75">
      <c r="B43" s="29" t="s">
        <v>12</v>
      </c>
      <c r="C43" s="30" t="s">
        <v>75</v>
      </c>
      <c r="D43" s="31" t="s">
        <v>76</v>
      </c>
      <c r="E43" s="32"/>
      <c r="F43" s="33"/>
      <c r="G43" s="33"/>
      <c r="H43" s="34"/>
      <c r="I43" s="35"/>
      <c r="J43" s="35"/>
      <c r="P43" s="36">
        <v>1</v>
      </c>
    </row>
    <row r="44" spans="2:105" ht="12.75">
      <c r="B44" s="2">
        <v>24</v>
      </c>
      <c r="C44" s="3" t="s">
        <v>77</v>
      </c>
      <c r="D44" s="4" t="s">
        <v>78</v>
      </c>
      <c r="E44" s="5" t="s">
        <v>62</v>
      </c>
      <c r="F44" s="6">
        <v>2.6</v>
      </c>
      <c r="G44" s="6">
        <v>726</v>
      </c>
      <c r="H44" s="7">
        <f>F44*G44</f>
        <v>1887.6000000000001</v>
      </c>
      <c r="P44" s="36">
        <v>2</v>
      </c>
      <c r="AB44" s="14">
        <v>12</v>
      </c>
      <c r="AC44" s="14">
        <v>0</v>
      </c>
      <c r="AD44" s="14">
        <v>24</v>
      </c>
      <c r="BA44" s="14">
        <v>1</v>
      </c>
      <c r="BB44" s="14">
        <f>IF(BA44=1,H44,0)</f>
        <v>1887.6000000000001</v>
      </c>
      <c r="BC44" s="14">
        <f>IF(BA44=2,H44,0)</f>
        <v>0</v>
      </c>
      <c r="BD44" s="14">
        <f>IF(BA44=3,H44,0)</f>
        <v>0</v>
      </c>
      <c r="BE44" s="14">
        <f>IF(BA44=4,H44,0)</f>
        <v>0</v>
      </c>
      <c r="BF44" s="14">
        <f>IF(BA44=5,H44,0)</f>
        <v>0</v>
      </c>
      <c r="DA44" s="14">
        <v>0</v>
      </c>
    </row>
    <row r="45" spans="2:58" ht="12.75">
      <c r="B45" s="37"/>
      <c r="C45" s="38" t="s">
        <v>13</v>
      </c>
      <c r="D45" s="39" t="str">
        <f>CONCATENATE(C43," ",D43)</f>
        <v>99 Staveništní přesun hmot</v>
      </c>
      <c r="E45" s="37"/>
      <c r="F45" s="40"/>
      <c r="G45" s="40"/>
      <c r="H45" s="41">
        <f>SUM(H43:H44)</f>
        <v>1887.6000000000001</v>
      </c>
      <c r="P45" s="36">
        <v>4</v>
      </c>
      <c r="BB45" s="42">
        <f>SUM(BB43:BB44)</f>
        <v>1887.6000000000001</v>
      </c>
      <c r="BC45" s="42">
        <f>SUM(BC43:BC44)</f>
        <v>0</v>
      </c>
      <c r="BD45" s="42">
        <f>SUM(BD43:BD44)</f>
        <v>0</v>
      </c>
      <c r="BE45" s="42">
        <f>SUM(BE43:BE44)</f>
        <v>0</v>
      </c>
      <c r="BF45" s="42">
        <f>SUM(BF43:BF44)</f>
        <v>0</v>
      </c>
    </row>
    <row r="46" spans="2:16" ht="12.75">
      <c r="B46" s="29" t="s">
        <v>12</v>
      </c>
      <c r="C46" s="30" t="s">
        <v>79</v>
      </c>
      <c r="D46" s="31" t="s">
        <v>80</v>
      </c>
      <c r="E46" s="32"/>
      <c r="F46" s="33"/>
      <c r="G46" s="33"/>
      <c r="H46" s="34"/>
      <c r="I46" s="35"/>
      <c r="J46" s="35"/>
      <c r="P46" s="36">
        <v>1</v>
      </c>
    </row>
    <row r="47" spans="2:105" ht="12.75">
      <c r="B47" s="2">
        <v>25</v>
      </c>
      <c r="C47" s="3" t="s">
        <v>81</v>
      </c>
      <c r="D47" s="4" t="s">
        <v>82</v>
      </c>
      <c r="E47" s="5" t="s">
        <v>39</v>
      </c>
      <c r="F47" s="6">
        <v>3</v>
      </c>
      <c r="G47" s="6">
        <v>157.5</v>
      </c>
      <c r="H47" s="7">
        <f>F47*G47</f>
        <v>472.5</v>
      </c>
      <c r="P47" s="36">
        <v>2</v>
      </c>
      <c r="AB47" s="14">
        <v>12</v>
      </c>
      <c r="AC47" s="14">
        <v>0</v>
      </c>
      <c r="AD47" s="14">
        <v>25</v>
      </c>
      <c r="BA47" s="14">
        <v>2</v>
      </c>
      <c r="BB47" s="14">
        <f>IF(BA47=1,H47,0)</f>
        <v>0</v>
      </c>
      <c r="BC47" s="14">
        <f>IF(BA47=2,H47,0)</f>
        <v>472.5</v>
      </c>
      <c r="BD47" s="14">
        <f>IF(BA47=3,H47,0)</f>
        <v>0</v>
      </c>
      <c r="BE47" s="14">
        <f>IF(BA47=4,H47,0)</f>
        <v>0</v>
      </c>
      <c r="BF47" s="14">
        <f>IF(BA47=5,H47,0)</f>
        <v>0</v>
      </c>
      <c r="DA47" s="14">
        <v>0.00047</v>
      </c>
    </row>
    <row r="48" spans="2:105" ht="12.75">
      <c r="B48" s="2">
        <v>26</v>
      </c>
      <c r="C48" s="3" t="s">
        <v>83</v>
      </c>
      <c r="D48" s="4" t="s">
        <v>84</v>
      </c>
      <c r="E48" s="5" t="s">
        <v>39</v>
      </c>
      <c r="F48" s="6">
        <v>1</v>
      </c>
      <c r="G48" s="6">
        <v>198</v>
      </c>
      <c r="H48" s="7">
        <f>F48*G48</f>
        <v>198</v>
      </c>
      <c r="P48" s="36">
        <v>2</v>
      </c>
      <c r="AB48" s="14">
        <v>12</v>
      </c>
      <c r="AC48" s="14">
        <v>0</v>
      </c>
      <c r="AD48" s="14">
        <v>26</v>
      </c>
      <c r="BA48" s="14">
        <v>2</v>
      </c>
      <c r="BB48" s="14">
        <f>IF(BA48=1,H48,0)</f>
        <v>0</v>
      </c>
      <c r="BC48" s="14">
        <f>IF(BA48=2,H48,0)</f>
        <v>198</v>
      </c>
      <c r="BD48" s="14">
        <f>IF(BA48=3,H48,0)</f>
        <v>0</v>
      </c>
      <c r="BE48" s="14">
        <f>IF(BA48=4,H48,0)</f>
        <v>0</v>
      </c>
      <c r="BF48" s="14">
        <f>IF(BA48=5,H48,0)</f>
        <v>0</v>
      </c>
      <c r="DA48" s="14">
        <v>0.0007</v>
      </c>
    </row>
    <row r="49" spans="2:105" ht="12.75">
      <c r="B49" s="2">
        <v>27</v>
      </c>
      <c r="C49" s="3" t="s">
        <v>85</v>
      </c>
      <c r="D49" s="4" t="s">
        <v>86</v>
      </c>
      <c r="E49" s="5" t="s">
        <v>39</v>
      </c>
      <c r="F49" s="6">
        <v>1</v>
      </c>
      <c r="G49" s="6">
        <v>403.5</v>
      </c>
      <c r="H49" s="7">
        <f>F49*G49</f>
        <v>403.5</v>
      </c>
      <c r="P49" s="36">
        <v>2</v>
      </c>
      <c r="AB49" s="14">
        <v>12</v>
      </c>
      <c r="AC49" s="14">
        <v>0</v>
      </c>
      <c r="AD49" s="14">
        <v>27</v>
      </c>
      <c r="BA49" s="14">
        <v>2</v>
      </c>
      <c r="BB49" s="14">
        <f>IF(BA49=1,H49,0)</f>
        <v>0</v>
      </c>
      <c r="BC49" s="14">
        <f>IF(BA49=2,H49,0)</f>
        <v>403.5</v>
      </c>
      <c r="BD49" s="14">
        <f>IF(BA49=3,H49,0)</f>
        <v>0</v>
      </c>
      <c r="BE49" s="14">
        <f>IF(BA49=4,H49,0)</f>
        <v>0</v>
      </c>
      <c r="BF49" s="14">
        <f>IF(BA49=5,H49,0)</f>
        <v>0</v>
      </c>
      <c r="DA49" s="14">
        <v>0.00131</v>
      </c>
    </row>
    <row r="50" spans="2:105" ht="12.75">
      <c r="B50" s="2">
        <v>28</v>
      </c>
      <c r="C50" s="3" t="s">
        <v>87</v>
      </c>
      <c r="D50" s="4" t="s">
        <v>88</v>
      </c>
      <c r="E50" s="5" t="s">
        <v>49</v>
      </c>
      <c r="F50" s="6">
        <v>1</v>
      </c>
      <c r="G50" s="6">
        <v>361</v>
      </c>
      <c r="H50" s="7">
        <f>F50*G50</f>
        <v>361</v>
      </c>
      <c r="P50" s="36">
        <v>2</v>
      </c>
      <c r="AB50" s="14">
        <v>12</v>
      </c>
      <c r="AC50" s="14">
        <v>0</v>
      </c>
      <c r="AD50" s="14">
        <v>28</v>
      </c>
      <c r="BA50" s="14">
        <v>2</v>
      </c>
      <c r="BB50" s="14">
        <f>IF(BA50=1,H50,0)</f>
        <v>0</v>
      </c>
      <c r="BC50" s="14">
        <f>IF(BA50=2,H50,0)</f>
        <v>361</v>
      </c>
      <c r="BD50" s="14">
        <f>IF(BA50=3,H50,0)</f>
        <v>0</v>
      </c>
      <c r="BE50" s="14">
        <f>IF(BA50=4,H50,0)</f>
        <v>0</v>
      </c>
      <c r="BF50" s="14">
        <f>IF(BA50=5,H50,0)</f>
        <v>0</v>
      </c>
      <c r="DA50" s="14">
        <v>0.00074</v>
      </c>
    </row>
    <row r="51" spans="2:58" ht="12.75">
      <c r="B51" s="37"/>
      <c r="C51" s="38" t="s">
        <v>13</v>
      </c>
      <c r="D51" s="39" t="str">
        <f>CONCATENATE(C46," ",D46)</f>
        <v>721 Vnitřní kanalizace</v>
      </c>
      <c r="E51" s="37"/>
      <c r="F51" s="40"/>
      <c r="G51" s="40"/>
      <c r="H51" s="41">
        <f>SUM(H46:H50)</f>
        <v>1435</v>
      </c>
      <c r="P51" s="36">
        <v>4</v>
      </c>
      <c r="BB51" s="42">
        <f>SUM(BB46:BB50)</f>
        <v>0</v>
      </c>
      <c r="BC51" s="42">
        <f>SUM(BC46:BC50)</f>
        <v>1435</v>
      </c>
      <c r="BD51" s="42">
        <f>SUM(BD46:BD50)</f>
        <v>0</v>
      </c>
      <c r="BE51" s="42">
        <f>SUM(BE46:BE50)</f>
        <v>0</v>
      </c>
      <c r="BF51" s="42">
        <f>SUM(BF46:BF50)</f>
        <v>0</v>
      </c>
    </row>
    <row r="52" spans="2:16" ht="12.75">
      <c r="B52" s="29" t="s">
        <v>12</v>
      </c>
      <c r="C52" s="30" t="s">
        <v>89</v>
      </c>
      <c r="D52" s="31" t="s">
        <v>90</v>
      </c>
      <c r="E52" s="32"/>
      <c r="F52" s="33"/>
      <c r="G52" s="33"/>
      <c r="H52" s="34"/>
      <c r="I52" s="35"/>
      <c r="J52" s="35"/>
      <c r="P52" s="36">
        <v>1</v>
      </c>
    </row>
    <row r="53" spans="2:105" ht="22.5">
      <c r="B53" s="2">
        <v>29</v>
      </c>
      <c r="C53" s="3" t="s">
        <v>91</v>
      </c>
      <c r="D53" s="4" t="s">
        <v>92</v>
      </c>
      <c r="E53" s="5" t="s">
        <v>39</v>
      </c>
      <c r="F53" s="6">
        <v>6</v>
      </c>
      <c r="G53" s="6">
        <v>550</v>
      </c>
      <c r="H53" s="7">
        <f>F53*G53</f>
        <v>3300</v>
      </c>
      <c r="P53" s="36">
        <v>2</v>
      </c>
      <c r="AB53" s="14">
        <v>12</v>
      </c>
      <c r="AC53" s="14">
        <v>0</v>
      </c>
      <c r="AD53" s="14">
        <v>29</v>
      </c>
      <c r="BA53" s="14">
        <v>2</v>
      </c>
      <c r="BB53" s="14">
        <f>IF(BA53=1,H53,0)</f>
        <v>0</v>
      </c>
      <c r="BC53" s="14">
        <f>IF(BA53=2,H53,0)</f>
        <v>3300</v>
      </c>
      <c r="BD53" s="14">
        <f>IF(BA53=3,H53,0)</f>
        <v>0</v>
      </c>
      <c r="BE53" s="14">
        <f>IF(BA53=4,H53,0)</f>
        <v>0</v>
      </c>
      <c r="BF53" s="14">
        <f>IF(BA53=5,H53,0)</f>
        <v>0</v>
      </c>
      <c r="DA53" s="14">
        <v>0.00185</v>
      </c>
    </row>
    <row r="54" spans="2:58" ht="12.75">
      <c r="B54" s="37"/>
      <c r="C54" s="38" t="s">
        <v>13</v>
      </c>
      <c r="D54" s="39" t="str">
        <f>CONCATENATE(C52," ",D52)</f>
        <v>722 Vnitřní vodovod</v>
      </c>
      <c r="E54" s="37"/>
      <c r="F54" s="40"/>
      <c r="G54" s="40"/>
      <c r="H54" s="41">
        <f>SUM(H52:H53)</f>
        <v>3300</v>
      </c>
      <c r="P54" s="36">
        <v>4</v>
      </c>
      <c r="BB54" s="42">
        <f>SUM(BB52:BB53)</f>
        <v>0</v>
      </c>
      <c r="BC54" s="42">
        <f>SUM(BC52:BC53)</f>
        <v>3300</v>
      </c>
      <c r="BD54" s="42">
        <f>SUM(BD52:BD53)</f>
        <v>0</v>
      </c>
      <c r="BE54" s="42">
        <f>SUM(BE52:BE53)</f>
        <v>0</v>
      </c>
      <c r="BF54" s="42">
        <f>SUM(BF52:BF53)</f>
        <v>0</v>
      </c>
    </row>
    <row r="55" spans="2:16" ht="12.75">
      <c r="B55" s="29" t="s">
        <v>12</v>
      </c>
      <c r="C55" s="30" t="s">
        <v>93</v>
      </c>
      <c r="D55" s="31" t="s">
        <v>94</v>
      </c>
      <c r="E55" s="32"/>
      <c r="F55" s="33"/>
      <c r="G55" s="33"/>
      <c r="H55" s="34"/>
      <c r="I55" s="35"/>
      <c r="J55" s="35"/>
      <c r="P55" s="36">
        <v>1</v>
      </c>
    </row>
    <row r="56" spans="2:105" ht="12.75">
      <c r="B56" s="2">
        <v>30</v>
      </c>
      <c r="C56" s="3" t="s">
        <v>95</v>
      </c>
      <c r="D56" s="4" t="s">
        <v>96</v>
      </c>
      <c r="E56" s="5" t="s">
        <v>97</v>
      </c>
      <c r="F56" s="6">
        <v>1</v>
      </c>
      <c r="G56" s="6">
        <v>150</v>
      </c>
      <c r="H56" s="7">
        <f aca="true" t="shared" si="6" ref="H56:H78">F56*G56</f>
        <v>150</v>
      </c>
      <c r="P56" s="36">
        <v>2</v>
      </c>
      <c r="AB56" s="14">
        <v>12</v>
      </c>
      <c r="AC56" s="14">
        <v>0</v>
      </c>
      <c r="AD56" s="14">
        <v>30</v>
      </c>
      <c r="BA56" s="14">
        <v>2</v>
      </c>
      <c r="BB56" s="14">
        <f aca="true" t="shared" si="7" ref="BB56:BB78">IF(BA56=1,H56,0)</f>
        <v>0</v>
      </c>
      <c r="BC56" s="14">
        <f aca="true" t="shared" si="8" ref="BC56:BC78">IF(BA56=2,H56,0)</f>
        <v>150</v>
      </c>
      <c r="BD56" s="14">
        <f aca="true" t="shared" si="9" ref="BD56:BD78">IF(BA56=3,H56,0)</f>
        <v>0</v>
      </c>
      <c r="BE56" s="14">
        <f aca="true" t="shared" si="10" ref="BE56:BE78">IF(BA56=4,H56,0)</f>
        <v>0</v>
      </c>
      <c r="BF56" s="14">
        <f aca="true" t="shared" si="11" ref="BF56:BF78">IF(BA56=5,H56,0)</f>
        <v>0</v>
      </c>
      <c r="DA56" s="14">
        <v>0</v>
      </c>
    </row>
    <row r="57" spans="2:105" ht="12.75">
      <c r="B57" s="2">
        <v>31</v>
      </c>
      <c r="C57" s="3" t="s">
        <v>98</v>
      </c>
      <c r="D57" s="4" t="s">
        <v>216</v>
      </c>
      <c r="E57" s="5" t="s">
        <v>49</v>
      </c>
      <c r="F57" s="6">
        <v>1</v>
      </c>
      <c r="G57" s="6">
        <v>76</v>
      </c>
      <c r="H57" s="7">
        <f t="shared" si="6"/>
        <v>76</v>
      </c>
      <c r="P57" s="36">
        <v>2</v>
      </c>
      <c r="AB57" s="14">
        <v>12</v>
      </c>
      <c r="AC57" s="14">
        <v>0</v>
      </c>
      <c r="AD57" s="14">
        <v>31</v>
      </c>
      <c r="BA57" s="14">
        <v>2</v>
      </c>
      <c r="BB57" s="14">
        <f t="shared" si="7"/>
        <v>0</v>
      </c>
      <c r="BC57" s="14">
        <f t="shared" si="8"/>
        <v>76</v>
      </c>
      <c r="BD57" s="14">
        <f t="shared" si="9"/>
        <v>0</v>
      </c>
      <c r="BE57" s="14">
        <f t="shared" si="10"/>
        <v>0</v>
      </c>
      <c r="BF57" s="14">
        <f t="shared" si="11"/>
        <v>0</v>
      </c>
      <c r="DA57" s="14">
        <v>0.0013</v>
      </c>
    </row>
    <row r="58" spans="2:105" ht="12.75">
      <c r="B58" s="2">
        <v>32</v>
      </c>
      <c r="C58" s="3" t="s">
        <v>99</v>
      </c>
      <c r="D58" s="4" t="s">
        <v>100</v>
      </c>
      <c r="E58" s="5" t="s">
        <v>97</v>
      </c>
      <c r="F58" s="6">
        <v>1</v>
      </c>
      <c r="G58" s="6">
        <v>831</v>
      </c>
      <c r="H58" s="7">
        <f t="shared" si="6"/>
        <v>831</v>
      </c>
      <c r="P58" s="36">
        <v>2</v>
      </c>
      <c r="AB58" s="14">
        <v>12</v>
      </c>
      <c r="AC58" s="14">
        <v>0</v>
      </c>
      <c r="AD58" s="14">
        <v>32</v>
      </c>
      <c r="BA58" s="14">
        <v>2</v>
      </c>
      <c r="BB58" s="14">
        <f t="shared" si="7"/>
        <v>0</v>
      </c>
      <c r="BC58" s="14">
        <f t="shared" si="8"/>
        <v>831</v>
      </c>
      <c r="BD58" s="14">
        <f t="shared" si="9"/>
        <v>0</v>
      </c>
      <c r="BE58" s="14">
        <f t="shared" si="10"/>
        <v>0</v>
      </c>
      <c r="BF58" s="14">
        <f t="shared" si="11"/>
        <v>0</v>
      </c>
      <c r="DA58" s="14">
        <v>0.00186</v>
      </c>
    </row>
    <row r="59" spans="2:105" ht="12.75">
      <c r="B59" s="2">
        <v>33</v>
      </c>
      <c r="C59" s="3" t="s">
        <v>101</v>
      </c>
      <c r="D59" s="4" t="s">
        <v>102</v>
      </c>
      <c r="E59" s="5" t="s">
        <v>97</v>
      </c>
      <c r="F59" s="6">
        <v>1</v>
      </c>
      <c r="G59" s="6">
        <v>97</v>
      </c>
      <c r="H59" s="7">
        <f t="shared" si="6"/>
        <v>97</v>
      </c>
      <c r="P59" s="36">
        <v>2</v>
      </c>
      <c r="AB59" s="14">
        <v>12</v>
      </c>
      <c r="AC59" s="14">
        <v>0</v>
      </c>
      <c r="AD59" s="14">
        <v>33</v>
      </c>
      <c r="BA59" s="14">
        <v>2</v>
      </c>
      <c r="BB59" s="14">
        <f t="shared" si="7"/>
        <v>0</v>
      </c>
      <c r="BC59" s="14">
        <f t="shared" si="8"/>
        <v>97</v>
      </c>
      <c r="BD59" s="14">
        <f t="shared" si="9"/>
        <v>0</v>
      </c>
      <c r="BE59" s="14">
        <f t="shared" si="10"/>
        <v>0</v>
      </c>
      <c r="BF59" s="14">
        <f t="shared" si="11"/>
        <v>0</v>
      </c>
      <c r="DA59" s="14">
        <v>0</v>
      </c>
    </row>
    <row r="60" spans="2:105" ht="12.75">
      <c r="B60" s="2">
        <v>34</v>
      </c>
      <c r="C60" s="3" t="s">
        <v>103</v>
      </c>
      <c r="D60" s="4" t="s">
        <v>104</v>
      </c>
      <c r="E60" s="5" t="s">
        <v>97</v>
      </c>
      <c r="F60" s="6">
        <v>1</v>
      </c>
      <c r="G60" s="6">
        <v>485</v>
      </c>
      <c r="H60" s="7">
        <f t="shared" si="6"/>
        <v>485</v>
      </c>
      <c r="P60" s="36">
        <v>2</v>
      </c>
      <c r="AB60" s="14">
        <v>12</v>
      </c>
      <c r="AC60" s="14">
        <v>0</v>
      </c>
      <c r="AD60" s="14">
        <v>34</v>
      </c>
      <c r="BA60" s="14">
        <v>2</v>
      </c>
      <c r="BB60" s="14">
        <f t="shared" si="7"/>
        <v>0</v>
      </c>
      <c r="BC60" s="14">
        <f t="shared" si="8"/>
        <v>485</v>
      </c>
      <c r="BD60" s="14">
        <f t="shared" si="9"/>
        <v>0</v>
      </c>
      <c r="BE60" s="14">
        <f t="shared" si="10"/>
        <v>0</v>
      </c>
      <c r="BF60" s="14">
        <f t="shared" si="11"/>
        <v>0</v>
      </c>
      <c r="DA60" s="14">
        <v>0.0014</v>
      </c>
    </row>
    <row r="61" spans="2:105" ht="12.75">
      <c r="B61" s="2">
        <v>35</v>
      </c>
      <c r="C61" s="3" t="s">
        <v>105</v>
      </c>
      <c r="D61" s="4" t="s">
        <v>106</v>
      </c>
      <c r="E61" s="5" t="s">
        <v>49</v>
      </c>
      <c r="F61" s="6">
        <v>1</v>
      </c>
      <c r="G61" s="6">
        <v>250</v>
      </c>
      <c r="H61" s="7">
        <f t="shared" si="6"/>
        <v>250</v>
      </c>
      <c r="P61" s="36">
        <v>2</v>
      </c>
      <c r="AB61" s="14">
        <v>12</v>
      </c>
      <c r="AC61" s="14">
        <v>0</v>
      </c>
      <c r="AD61" s="14">
        <v>35</v>
      </c>
      <c r="BA61" s="14">
        <v>2</v>
      </c>
      <c r="BB61" s="14">
        <f t="shared" si="7"/>
        <v>0</v>
      </c>
      <c r="BC61" s="14">
        <f t="shared" si="8"/>
        <v>250</v>
      </c>
      <c r="BD61" s="14">
        <f t="shared" si="9"/>
        <v>0</v>
      </c>
      <c r="BE61" s="14">
        <f t="shared" si="10"/>
        <v>0</v>
      </c>
      <c r="BF61" s="14">
        <f t="shared" si="11"/>
        <v>0</v>
      </c>
      <c r="DA61" s="14">
        <v>0.00095</v>
      </c>
    </row>
    <row r="62" spans="2:105" ht="12.75">
      <c r="B62" s="2">
        <v>36</v>
      </c>
      <c r="C62" s="3" t="s">
        <v>107</v>
      </c>
      <c r="D62" s="4" t="s">
        <v>108</v>
      </c>
      <c r="E62" s="5" t="s">
        <v>49</v>
      </c>
      <c r="F62" s="6">
        <v>1</v>
      </c>
      <c r="G62" s="6">
        <v>1241</v>
      </c>
      <c r="H62" s="7">
        <f t="shared" si="6"/>
        <v>1241</v>
      </c>
      <c r="P62" s="36">
        <v>2</v>
      </c>
      <c r="AB62" s="14">
        <v>12</v>
      </c>
      <c r="AC62" s="14">
        <v>0</v>
      </c>
      <c r="AD62" s="14">
        <v>36</v>
      </c>
      <c r="BA62" s="14">
        <v>2</v>
      </c>
      <c r="BB62" s="14">
        <f t="shared" si="7"/>
        <v>0</v>
      </c>
      <c r="BC62" s="14">
        <f t="shared" si="8"/>
        <v>1241</v>
      </c>
      <c r="BD62" s="14">
        <f t="shared" si="9"/>
        <v>0</v>
      </c>
      <c r="BE62" s="14">
        <f t="shared" si="10"/>
        <v>0</v>
      </c>
      <c r="BF62" s="14">
        <f t="shared" si="11"/>
        <v>0</v>
      </c>
      <c r="DA62" s="14">
        <v>0.00115</v>
      </c>
    </row>
    <row r="63" spans="2:105" ht="12.75">
      <c r="B63" s="2">
        <v>37</v>
      </c>
      <c r="C63" s="3" t="s">
        <v>109</v>
      </c>
      <c r="D63" s="4" t="s">
        <v>110</v>
      </c>
      <c r="E63" s="5" t="s">
        <v>97</v>
      </c>
      <c r="F63" s="6">
        <v>3</v>
      </c>
      <c r="G63" s="6">
        <v>130</v>
      </c>
      <c r="H63" s="7">
        <f t="shared" si="6"/>
        <v>390</v>
      </c>
      <c r="P63" s="36">
        <v>2</v>
      </c>
      <c r="AB63" s="14">
        <v>12</v>
      </c>
      <c r="AC63" s="14">
        <v>0</v>
      </c>
      <c r="AD63" s="14">
        <v>37</v>
      </c>
      <c r="BA63" s="14">
        <v>2</v>
      </c>
      <c r="BB63" s="14">
        <f t="shared" si="7"/>
        <v>0</v>
      </c>
      <c r="BC63" s="14">
        <f t="shared" si="8"/>
        <v>390</v>
      </c>
      <c r="BD63" s="14">
        <f t="shared" si="9"/>
        <v>0</v>
      </c>
      <c r="BE63" s="14">
        <f t="shared" si="10"/>
        <v>0</v>
      </c>
      <c r="BF63" s="14">
        <f t="shared" si="11"/>
        <v>0</v>
      </c>
      <c r="DA63" s="14">
        <v>8E-05</v>
      </c>
    </row>
    <row r="64" spans="2:105" ht="12.75">
      <c r="B64" s="2">
        <v>38</v>
      </c>
      <c r="C64" s="3" t="s">
        <v>111</v>
      </c>
      <c r="D64" s="4" t="s">
        <v>112</v>
      </c>
      <c r="E64" s="5" t="s">
        <v>97</v>
      </c>
      <c r="F64" s="6">
        <v>2</v>
      </c>
      <c r="G64" s="6">
        <v>55</v>
      </c>
      <c r="H64" s="7">
        <f t="shared" si="6"/>
        <v>110</v>
      </c>
      <c r="P64" s="36">
        <v>2</v>
      </c>
      <c r="AB64" s="14">
        <v>12</v>
      </c>
      <c r="AC64" s="14">
        <v>0</v>
      </c>
      <c r="AD64" s="14">
        <v>38</v>
      </c>
      <c r="BA64" s="14">
        <v>2</v>
      </c>
      <c r="BB64" s="14">
        <f t="shared" si="7"/>
        <v>0</v>
      </c>
      <c r="BC64" s="14">
        <f t="shared" si="8"/>
        <v>110</v>
      </c>
      <c r="BD64" s="14">
        <f t="shared" si="9"/>
        <v>0</v>
      </c>
      <c r="BE64" s="14">
        <f t="shared" si="10"/>
        <v>0</v>
      </c>
      <c r="BF64" s="14">
        <f t="shared" si="11"/>
        <v>0</v>
      </c>
      <c r="DA64" s="14">
        <v>0</v>
      </c>
    </row>
    <row r="65" spans="2:105" ht="12.75">
      <c r="B65" s="2">
        <v>39</v>
      </c>
      <c r="C65" s="3" t="s">
        <v>113</v>
      </c>
      <c r="D65" s="4" t="s">
        <v>114</v>
      </c>
      <c r="E65" s="5" t="s">
        <v>49</v>
      </c>
      <c r="F65" s="6">
        <v>1</v>
      </c>
      <c r="G65" s="6">
        <v>149</v>
      </c>
      <c r="H65" s="7">
        <f t="shared" si="6"/>
        <v>149</v>
      </c>
      <c r="P65" s="36">
        <v>2</v>
      </c>
      <c r="AB65" s="14">
        <v>12</v>
      </c>
      <c r="AC65" s="14">
        <v>0</v>
      </c>
      <c r="AD65" s="14">
        <v>39</v>
      </c>
      <c r="BA65" s="14">
        <v>2</v>
      </c>
      <c r="BB65" s="14">
        <f t="shared" si="7"/>
        <v>0</v>
      </c>
      <c r="BC65" s="14">
        <f t="shared" si="8"/>
        <v>149</v>
      </c>
      <c r="BD65" s="14">
        <f t="shared" si="9"/>
        <v>0</v>
      </c>
      <c r="BE65" s="14">
        <f t="shared" si="10"/>
        <v>0</v>
      </c>
      <c r="BF65" s="14">
        <f t="shared" si="11"/>
        <v>0</v>
      </c>
      <c r="DA65" s="14">
        <v>4E-05</v>
      </c>
    </row>
    <row r="66" spans="2:105" ht="12.75">
      <c r="B66" s="2">
        <v>40</v>
      </c>
      <c r="C66" s="3" t="s">
        <v>115</v>
      </c>
      <c r="D66" s="4" t="s">
        <v>116</v>
      </c>
      <c r="E66" s="5" t="s">
        <v>97</v>
      </c>
      <c r="F66" s="6">
        <v>1</v>
      </c>
      <c r="G66" s="6">
        <v>216.5</v>
      </c>
      <c r="H66" s="7">
        <f t="shared" si="6"/>
        <v>216.5</v>
      </c>
      <c r="P66" s="36">
        <v>2</v>
      </c>
      <c r="AB66" s="14">
        <v>12</v>
      </c>
      <c r="AC66" s="14">
        <v>0</v>
      </c>
      <c r="AD66" s="14">
        <v>40</v>
      </c>
      <c r="BA66" s="14">
        <v>2</v>
      </c>
      <c r="BB66" s="14">
        <f t="shared" si="7"/>
        <v>0</v>
      </c>
      <c r="BC66" s="14">
        <f t="shared" si="8"/>
        <v>216.5</v>
      </c>
      <c r="BD66" s="14">
        <f t="shared" si="9"/>
        <v>0</v>
      </c>
      <c r="BE66" s="14">
        <f t="shared" si="10"/>
        <v>0</v>
      </c>
      <c r="BF66" s="14">
        <f t="shared" si="11"/>
        <v>0</v>
      </c>
      <c r="DA66" s="14">
        <v>0.00012</v>
      </c>
    </row>
    <row r="67" spans="2:105" ht="12.75">
      <c r="B67" s="2">
        <v>41</v>
      </c>
      <c r="C67" s="3" t="s">
        <v>117</v>
      </c>
      <c r="D67" s="4" t="s">
        <v>118</v>
      </c>
      <c r="E67" s="5" t="s">
        <v>49</v>
      </c>
      <c r="F67" s="6">
        <v>2</v>
      </c>
      <c r="G67" s="6">
        <v>9.6</v>
      </c>
      <c r="H67" s="7">
        <f t="shared" si="6"/>
        <v>19.2</v>
      </c>
      <c r="P67" s="36">
        <v>2</v>
      </c>
      <c r="AB67" s="14">
        <v>12</v>
      </c>
      <c r="AC67" s="14">
        <v>0</v>
      </c>
      <c r="AD67" s="14">
        <v>41</v>
      </c>
      <c r="BA67" s="14">
        <v>2</v>
      </c>
      <c r="BB67" s="14">
        <f t="shared" si="7"/>
        <v>0</v>
      </c>
      <c r="BC67" s="14">
        <f t="shared" si="8"/>
        <v>19.2</v>
      </c>
      <c r="BD67" s="14">
        <f t="shared" si="9"/>
        <v>0</v>
      </c>
      <c r="BE67" s="14">
        <f t="shared" si="10"/>
        <v>0</v>
      </c>
      <c r="BF67" s="14">
        <f t="shared" si="11"/>
        <v>0</v>
      </c>
      <c r="DA67" s="14">
        <v>0</v>
      </c>
    </row>
    <row r="68" spans="2:105" ht="12.75">
      <c r="B68" s="2">
        <v>42</v>
      </c>
      <c r="C68" s="3" t="s">
        <v>119</v>
      </c>
      <c r="D68" s="4" t="s">
        <v>120</v>
      </c>
      <c r="E68" s="5" t="s">
        <v>49</v>
      </c>
      <c r="F68" s="6">
        <v>1</v>
      </c>
      <c r="G68" s="6">
        <v>359</v>
      </c>
      <c r="H68" s="7">
        <f t="shared" si="6"/>
        <v>359</v>
      </c>
      <c r="P68" s="36">
        <v>2</v>
      </c>
      <c r="AB68" s="14">
        <v>12</v>
      </c>
      <c r="AC68" s="14">
        <v>0</v>
      </c>
      <c r="AD68" s="14">
        <v>42</v>
      </c>
      <c r="BA68" s="14">
        <v>2</v>
      </c>
      <c r="BB68" s="14">
        <f t="shared" si="7"/>
        <v>0</v>
      </c>
      <c r="BC68" s="14">
        <f t="shared" si="8"/>
        <v>359</v>
      </c>
      <c r="BD68" s="14">
        <f t="shared" si="9"/>
        <v>0</v>
      </c>
      <c r="BE68" s="14">
        <f t="shared" si="10"/>
        <v>0</v>
      </c>
      <c r="BF68" s="14">
        <f t="shared" si="11"/>
        <v>0</v>
      </c>
      <c r="DA68" s="14">
        <v>0.0002</v>
      </c>
    </row>
    <row r="69" spans="2:105" ht="22.5">
      <c r="B69" s="2">
        <v>43</v>
      </c>
      <c r="C69" s="3" t="s">
        <v>121</v>
      </c>
      <c r="D69" s="4" t="s">
        <v>122</v>
      </c>
      <c r="E69" s="5" t="s">
        <v>49</v>
      </c>
      <c r="F69" s="6">
        <v>1</v>
      </c>
      <c r="G69" s="6">
        <v>607</v>
      </c>
      <c r="H69" s="7">
        <f t="shared" si="6"/>
        <v>607</v>
      </c>
      <c r="P69" s="36">
        <v>2</v>
      </c>
      <c r="AB69" s="14">
        <v>12</v>
      </c>
      <c r="AC69" s="14">
        <v>0</v>
      </c>
      <c r="AD69" s="14">
        <v>43</v>
      </c>
      <c r="BA69" s="14">
        <v>2</v>
      </c>
      <c r="BB69" s="14">
        <f t="shared" si="7"/>
        <v>0</v>
      </c>
      <c r="BC69" s="14">
        <f t="shared" si="8"/>
        <v>607</v>
      </c>
      <c r="BD69" s="14">
        <f t="shared" si="9"/>
        <v>0</v>
      </c>
      <c r="BE69" s="14">
        <f t="shared" si="10"/>
        <v>0</v>
      </c>
      <c r="BF69" s="14">
        <f t="shared" si="11"/>
        <v>0</v>
      </c>
      <c r="DA69" s="14">
        <v>0.00028</v>
      </c>
    </row>
    <row r="70" spans="2:105" ht="12.75">
      <c r="B70" s="66">
        <v>44</v>
      </c>
      <c r="C70" s="67" t="s">
        <v>123</v>
      </c>
      <c r="D70" s="68" t="s">
        <v>124</v>
      </c>
      <c r="E70" s="69" t="s">
        <v>49</v>
      </c>
      <c r="F70" s="70">
        <v>1</v>
      </c>
      <c r="G70" s="70">
        <v>188</v>
      </c>
      <c r="H70" s="71">
        <f t="shared" si="6"/>
        <v>188</v>
      </c>
      <c r="P70" s="36">
        <v>2</v>
      </c>
      <c r="AB70" s="14">
        <v>12</v>
      </c>
      <c r="AC70" s="14">
        <v>0</v>
      </c>
      <c r="AD70" s="14">
        <v>44</v>
      </c>
      <c r="BA70" s="14">
        <v>2</v>
      </c>
      <c r="BB70" s="14">
        <f t="shared" si="7"/>
        <v>0</v>
      </c>
      <c r="BC70" s="14">
        <f t="shared" si="8"/>
        <v>188</v>
      </c>
      <c r="BD70" s="14">
        <f t="shared" si="9"/>
        <v>0</v>
      </c>
      <c r="BE70" s="14">
        <f t="shared" si="10"/>
        <v>0</v>
      </c>
      <c r="BF70" s="14">
        <f t="shared" si="11"/>
        <v>0</v>
      </c>
      <c r="DA70" s="14">
        <v>0.0007</v>
      </c>
    </row>
    <row r="71" spans="2:105" ht="22.5">
      <c r="B71" s="8">
        <v>45</v>
      </c>
      <c r="C71" s="9" t="s">
        <v>125</v>
      </c>
      <c r="D71" s="10" t="s">
        <v>210</v>
      </c>
      <c r="E71" s="11" t="s">
        <v>49</v>
      </c>
      <c r="F71" s="12">
        <v>1</v>
      </c>
      <c r="G71" s="12">
        <v>1038</v>
      </c>
      <c r="H71" s="13">
        <f t="shared" si="6"/>
        <v>1038</v>
      </c>
      <c r="P71" s="36">
        <v>2</v>
      </c>
      <c r="AB71" s="14">
        <v>12</v>
      </c>
      <c r="AC71" s="14">
        <v>1</v>
      </c>
      <c r="AD71" s="14">
        <v>45</v>
      </c>
      <c r="BA71" s="14">
        <v>2</v>
      </c>
      <c r="BB71" s="14">
        <f t="shared" si="7"/>
        <v>0</v>
      </c>
      <c r="BC71" s="14">
        <f t="shared" si="8"/>
        <v>1038</v>
      </c>
      <c r="BD71" s="14">
        <f t="shared" si="9"/>
        <v>0</v>
      </c>
      <c r="BE71" s="14">
        <f t="shared" si="10"/>
        <v>0</v>
      </c>
      <c r="BF71" s="14">
        <f t="shared" si="11"/>
        <v>0</v>
      </c>
      <c r="DA71" s="14">
        <v>0.00085</v>
      </c>
    </row>
    <row r="72" spans="2:105" ht="12.75">
      <c r="B72" s="8">
        <v>46</v>
      </c>
      <c r="C72" s="9" t="s">
        <v>126</v>
      </c>
      <c r="D72" s="10" t="s">
        <v>211</v>
      </c>
      <c r="E72" s="11" t="s">
        <v>49</v>
      </c>
      <c r="F72" s="12">
        <v>1</v>
      </c>
      <c r="G72" s="12">
        <v>1160</v>
      </c>
      <c r="H72" s="13">
        <f t="shared" si="6"/>
        <v>1160</v>
      </c>
      <c r="P72" s="36">
        <v>2</v>
      </c>
      <c r="AB72" s="14">
        <v>12</v>
      </c>
      <c r="AC72" s="14">
        <v>1</v>
      </c>
      <c r="AD72" s="14">
        <v>46</v>
      </c>
      <c r="BA72" s="14">
        <v>2</v>
      </c>
      <c r="BB72" s="14">
        <f t="shared" si="7"/>
        <v>0</v>
      </c>
      <c r="BC72" s="14">
        <f t="shared" si="8"/>
        <v>1160</v>
      </c>
      <c r="BD72" s="14">
        <f t="shared" si="9"/>
        <v>0</v>
      </c>
      <c r="BE72" s="14">
        <f t="shared" si="10"/>
        <v>0</v>
      </c>
      <c r="BF72" s="14">
        <f t="shared" si="11"/>
        <v>0</v>
      </c>
      <c r="DA72" s="14">
        <v>0</v>
      </c>
    </row>
    <row r="73" spans="2:105" ht="12.75">
      <c r="B73" s="8">
        <v>47</v>
      </c>
      <c r="C73" s="9" t="s">
        <v>127</v>
      </c>
      <c r="D73" s="10" t="s">
        <v>212</v>
      </c>
      <c r="E73" s="11" t="s">
        <v>49</v>
      </c>
      <c r="F73" s="12">
        <v>1</v>
      </c>
      <c r="G73" s="12">
        <v>247</v>
      </c>
      <c r="H73" s="13">
        <f t="shared" si="6"/>
        <v>247</v>
      </c>
      <c r="J73" s="14" t="s">
        <v>187</v>
      </c>
      <c r="P73" s="36">
        <v>2</v>
      </c>
      <c r="AB73" s="14">
        <v>12</v>
      </c>
      <c r="AC73" s="14">
        <v>1</v>
      </c>
      <c r="AD73" s="14">
        <v>47</v>
      </c>
      <c r="BA73" s="14">
        <v>2</v>
      </c>
      <c r="BB73" s="14">
        <f t="shared" si="7"/>
        <v>0</v>
      </c>
      <c r="BC73" s="14">
        <f t="shared" si="8"/>
        <v>247</v>
      </c>
      <c r="BD73" s="14">
        <f t="shared" si="9"/>
        <v>0</v>
      </c>
      <c r="BE73" s="14">
        <f t="shared" si="10"/>
        <v>0</v>
      </c>
      <c r="BF73" s="14">
        <f t="shared" si="11"/>
        <v>0</v>
      </c>
      <c r="DA73" s="14">
        <v>0.0012</v>
      </c>
    </row>
    <row r="74" spans="2:105" ht="12.75">
      <c r="B74" s="8">
        <v>48</v>
      </c>
      <c r="C74" s="9" t="s">
        <v>128</v>
      </c>
      <c r="D74" s="10" t="s">
        <v>213</v>
      </c>
      <c r="E74" s="11" t="s">
        <v>49</v>
      </c>
      <c r="F74" s="12">
        <v>1</v>
      </c>
      <c r="G74" s="12">
        <v>2058</v>
      </c>
      <c r="H74" s="13">
        <f t="shared" si="6"/>
        <v>2058</v>
      </c>
      <c r="J74" s="14" t="s">
        <v>188</v>
      </c>
      <c r="P74" s="36">
        <v>2</v>
      </c>
      <c r="AB74" s="14">
        <v>12</v>
      </c>
      <c r="AC74" s="14">
        <v>1</v>
      </c>
      <c r="AD74" s="14">
        <v>48</v>
      </c>
      <c r="BA74" s="14">
        <v>2</v>
      </c>
      <c r="BB74" s="14">
        <f t="shared" si="7"/>
        <v>0</v>
      </c>
      <c r="BC74" s="14">
        <f t="shared" si="8"/>
        <v>2058</v>
      </c>
      <c r="BD74" s="14">
        <f t="shared" si="9"/>
        <v>0</v>
      </c>
      <c r="BE74" s="14">
        <f t="shared" si="10"/>
        <v>0</v>
      </c>
      <c r="BF74" s="14">
        <f t="shared" si="11"/>
        <v>0</v>
      </c>
      <c r="DA74" s="14">
        <v>0.018</v>
      </c>
    </row>
    <row r="75" spans="2:105" ht="22.5">
      <c r="B75" s="8">
        <v>49</v>
      </c>
      <c r="C75" s="9" t="s">
        <v>129</v>
      </c>
      <c r="D75" s="10" t="s">
        <v>217</v>
      </c>
      <c r="E75" s="11" t="s">
        <v>49</v>
      </c>
      <c r="F75" s="12">
        <v>1</v>
      </c>
      <c r="G75" s="12">
        <v>523</v>
      </c>
      <c r="H75" s="13">
        <f t="shared" si="6"/>
        <v>523</v>
      </c>
      <c r="J75" s="43"/>
      <c r="P75" s="36">
        <v>2</v>
      </c>
      <c r="AB75" s="14">
        <v>12</v>
      </c>
      <c r="AC75" s="14">
        <v>1</v>
      </c>
      <c r="AD75" s="14">
        <v>49</v>
      </c>
      <c r="BA75" s="14">
        <v>2</v>
      </c>
      <c r="BB75" s="14">
        <f t="shared" si="7"/>
        <v>0</v>
      </c>
      <c r="BC75" s="14">
        <f t="shared" si="8"/>
        <v>523</v>
      </c>
      <c r="BD75" s="14">
        <f t="shared" si="9"/>
        <v>0</v>
      </c>
      <c r="BE75" s="14">
        <f t="shared" si="10"/>
        <v>0</v>
      </c>
      <c r="BF75" s="14">
        <f t="shared" si="11"/>
        <v>0</v>
      </c>
      <c r="DA75" s="14">
        <v>0.016</v>
      </c>
    </row>
    <row r="76" spans="2:105" ht="12.75">
      <c r="B76" s="8">
        <v>50</v>
      </c>
      <c r="C76" s="9" t="s">
        <v>130</v>
      </c>
      <c r="D76" s="10" t="s">
        <v>218</v>
      </c>
      <c r="E76" s="11" t="s">
        <v>49</v>
      </c>
      <c r="F76" s="12">
        <v>1</v>
      </c>
      <c r="G76" s="12">
        <v>3961</v>
      </c>
      <c r="H76" s="13">
        <f t="shared" si="6"/>
        <v>3961</v>
      </c>
      <c r="J76" s="44"/>
      <c r="P76" s="36">
        <v>2</v>
      </c>
      <c r="AB76" s="14">
        <v>12</v>
      </c>
      <c r="AC76" s="14">
        <v>1</v>
      </c>
      <c r="AD76" s="14">
        <v>50</v>
      </c>
      <c r="BA76" s="14">
        <v>2</v>
      </c>
      <c r="BB76" s="14">
        <f t="shared" si="7"/>
        <v>0</v>
      </c>
      <c r="BC76" s="14">
        <f t="shared" si="8"/>
        <v>3961</v>
      </c>
      <c r="BD76" s="14">
        <f t="shared" si="9"/>
        <v>0</v>
      </c>
      <c r="BE76" s="14">
        <f t="shared" si="10"/>
        <v>0</v>
      </c>
      <c r="BF76" s="14">
        <f t="shared" si="11"/>
        <v>0</v>
      </c>
      <c r="DA76" s="14">
        <v>0.048</v>
      </c>
    </row>
    <row r="77" spans="2:105" ht="12.75">
      <c r="B77" s="66">
        <v>51</v>
      </c>
      <c r="C77" s="67" t="s">
        <v>123</v>
      </c>
      <c r="D77" s="68" t="s">
        <v>131</v>
      </c>
      <c r="E77" s="69" t="s">
        <v>49</v>
      </c>
      <c r="F77" s="70">
        <v>1</v>
      </c>
      <c r="G77" s="70">
        <v>500</v>
      </c>
      <c r="H77" s="71">
        <f t="shared" si="6"/>
        <v>500</v>
      </c>
      <c r="J77" s="44"/>
      <c r="P77" s="36">
        <v>2</v>
      </c>
      <c r="AB77" s="14">
        <v>12</v>
      </c>
      <c r="AC77" s="14">
        <v>0</v>
      </c>
      <c r="AD77" s="14">
        <v>51</v>
      </c>
      <c r="BA77" s="14">
        <v>2</v>
      </c>
      <c r="BB77" s="14">
        <f t="shared" si="7"/>
        <v>0</v>
      </c>
      <c r="BC77" s="14">
        <f t="shared" si="8"/>
        <v>500</v>
      </c>
      <c r="BD77" s="14">
        <f t="shared" si="9"/>
        <v>0</v>
      </c>
      <c r="BE77" s="14">
        <f t="shared" si="10"/>
        <v>0</v>
      </c>
      <c r="BF77" s="14">
        <f t="shared" si="11"/>
        <v>0</v>
      </c>
      <c r="DA77" s="14">
        <v>0.0007</v>
      </c>
    </row>
    <row r="78" spans="2:105" ht="12.75">
      <c r="B78" s="2">
        <v>52</v>
      </c>
      <c r="C78" s="3" t="s">
        <v>132</v>
      </c>
      <c r="D78" s="4" t="s">
        <v>133</v>
      </c>
      <c r="E78" s="5" t="s">
        <v>62</v>
      </c>
      <c r="F78" s="6">
        <v>0.1</v>
      </c>
      <c r="G78" s="6">
        <v>522</v>
      </c>
      <c r="H78" s="7">
        <f t="shared" si="6"/>
        <v>52.2</v>
      </c>
      <c r="P78" s="36">
        <v>2</v>
      </c>
      <c r="AB78" s="14">
        <v>12</v>
      </c>
      <c r="AC78" s="14">
        <v>0</v>
      </c>
      <c r="AD78" s="14">
        <v>52</v>
      </c>
      <c r="BA78" s="14">
        <v>2</v>
      </c>
      <c r="BB78" s="14">
        <f t="shared" si="7"/>
        <v>0</v>
      </c>
      <c r="BC78" s="14">
        <f t="shared" si="8"/>
        <v>52.2</v>
      </c>
      <c r="BD78" s="14">
        <f t="shared" si="9"/>
        <v>0</v>
      </c>
      <c r="BE78" s="14">
        <f t="shared" si="10"/>
        <v>0</v>
      </c>
      <c r="BF78" s="14">
        <f t="shared" si="11"/>
        <v>0</v>
      </c>
      <c r="DA78" s="14">
        <v>0</v>
      </c>
    </row>
    <row r="79" spans="2:58" ht="12.75">
      <c r="B79" s="37"/>
      <c r="C79" s="38" t="s">
        <v>13</v>
      </c>
      <c r="D79" s="39" t="str">
        <f>CONCATENATE(C55," ",D55)</f>
        <v>725 Zařizovací předměty</v>
      </c>
      <c r="E79" s="37"/>
      <c r="F79" s="40"/>
      <c r="G79" s="40"/>
      <c r="H79" s="41">
        <f>SUM(H55:H78)</f>
        <v>14707.900000000001</v>
      </c>
      <c r="P79" s="36">
        <v>4</v>
      </c>
      <c r="BB79" s="42">
        <f>SUM(BB55:BB78)</f>
        <v>0</v>
      </c>
      <c r="BC79" s="42">
        <f>SUM(BC55:BC78)</f>
        <v>14707.900000000001</v>
      </c>
      <c r="BD79" s="42">
        <f>SUM(BD55:BD78)</f>
        <v>0</v>
      </c>
      <c r="BE79" s="42">
        <f>SUM(BE55:BE78)</f>
        <v>0</v>
      </c>
      <c r="BF79" s="42">
        <f>SUM(BF55:BF78)</f>
        <v>0</v>
      </c>
    </row>
    <row r="80" spans="2:16" ht="12.75">
      <c r="B80" s="29" t="s">
        <v>12</v>
      </c>
      <c r="C80" s="30" t="s">
        <v>134</v>
      </c>
      <c r="D80" s="31" t="s">
        <v>135</v>
      </c>
      <c r="E80" s="32"/>
      <c r="F80" s="33"/>
      <c r="G80" s="33"/>
      <c r="H80" s="34"/>
      <c r="I80" s="35"/>
      <c r="J80" s="35"/>
      <c r="P80" s="36">
        <v>1</v>
      </c>
    </row>
    <row r="81" spans="2:105" ht="12.75">
      <c r="B81" s="2">
        <v>53</v>
      </c>
      <c r="C81" s="3" t="s">
        <v>136</v>
      </c>
      <c r="D81" s="4" t="s">
        <v>137</v>
      </c>
      <c r="E81" s="5" t="s">
        <v>18</v>
      </c>
      <c r="F81" s="6">
        <v>2.4</v>
      </c>
      <c r="G81" s="6">
        <v>194</v>
      </c>
      <c r="H81" s="7">
        <f>F81*G81</f>
        <v>465.59999999999997</v>
      </c>
      <c r="P81" s="36">
        <v>2</v>
      </c>
      <c r="AB81" s="14">
        <v>12</v>
      </c>
      <c r="AC81" s="14">
        <v>0</v>
      </c>
      <c r="AD81" s="14">
        <v>53</v>
      </c>
      <c r="BA81" s="14">
        <v>2</v>
      </c>
      <c r="BB81" s="14">
        <f>IF(BA81=1,H81,0)</f>
        <v>0</v>
      </c>
      <c r="BC81" s="14">
        <f>IF(BA81=2,H81,0)</f>
        <v>465.59999999999997</v>
      </c>
      <c r="BD81" s="14">
        <f>IF(BA81=3,H81,0)</f>
        <v>0</v>
      </c>
      <c r="BE81" s="14">
        <f>IF(BA81=4,H81,0)</f>
        <v>0</v>
      </c>
      <c r="BF81" s="14">
        <f>IF(BA81=5,H81,0)</f>
        <v>0</v>
      </c>
      <c r="DA81" s="14">
        <v>0</v>
      </c>
    </row>
    <row r="82" spans="2:105" ht="12.75">
      <c r="B82" s="2">
        <v>54</v>
      </c>
      <c r="C82" s="3" t="s">
        <v>138</v>
      </c>
      <c r="D82" s="4" t="s">
        <v>139</v>
      </c>
      <c r="E82" s="5" t="s">
        <v>18</v>
      </c>
      <c r="F82" s="6">
        <v>2.4</v>
      </c>
      <c r="G82" s="6">
        <v>12.9</v>
      </c>
      <c r="H82" s="7">
        <f>F82*G82</f>
        <v>30.96</v>
      </c>
      <c r="P82" s="36">
        <v>2</v>
      </c>
      <c r="AB82" s="14">
        <v>12</v>
      </c>
      <c r="AC82" s="14">
        <v>0</v>
      </c>
      <c r="AD82" s="14">
        <v>54</v>
      </c>
      <c r="BA82" s="14">
        <v>2</v>
      </c>
      <c r="BB82" s="14">
        <f>IF(BA82=1,H82,0)</f>
        <v>0</v>
      </c>
      <c r="BC82" s="14">
        <f>IF(BA82=2,H82,0)</f>
        <v>30.96</v>
      </c>
      <c r="BD82" s="14">
        <f>IF(BA82=3,H82,0)</f>
        <v>0</v>
      </c>
      <c r="BE82" s="14">
        <f>IF(BA82=4,H82,0)</f>
        <v>0</v>
      </c>
      <c r="BF82" s="14">
        <f>IF(BA82=5,H82,0)</f>
        <v>0</v>
      </c>
      <c r="DA82" s="14">
        <v>0</v>
      </c>
    </row>
    <row r="83" spans="2:105" ht="22.5">
      <c r="B83" s="2">
        <v>55</v>
      </c>
      <c r="C83" s="3" t="s">
        <v>140</v>
      </c>
      <c r="D83" s="4" t="s">
        <v>141</v>
      </c>
      <c r="E83" s="5" t="s">
        <v>18</v>
      </c>
      <c r="F83" s="6">
        <v>2.4</v>
      </c>
      <c r="G83" s="6">
        <v>454.5</v>
      </c>
      <c r="H83" s="7">
        <f>F83*G83</f>
        <v>1090.8</v>
      </c>
      <c r="P83" s="36">
        <v>2</v>
      </c>
      <c r="AB83" s="14">
        <v>12</v>
      </c>
      <c r="AC83" s="14">
        <v>0</v>
      </c>
      <c r="AD83" s="14">
        <v>55</v>
      </c>
      <c r="BA83" s="14">
        <v>2</v>
      </c>
      <c r="BB83" s="14">
        <f>IF(BA83=1,H83,0)</f>
        <v>0</v>
      </c>
      <c r="BC83" s="14">
        <f>IF(BA83=2,H83,0)</f>
        <v>1090.8</v>
      </c>
      <c r="BD83" s="14">
        <f>IF(BA83=3,H83,0)</f>
        <v>0</v>
      </c>
      <c r="BE83" s="14">
        <f>IF(BA83=4,H83,0)</f>
        <v>0</v>
      </c>
      <c r="BF83" s="14">
        <f>IF(BA83=5,H83,0)</f>
        <v>0</v>
      </c>
      <c r="DA83" s="14">
        <v>0.025</v>
      </c>
    </row>
    <row r="84" spans="2:105" ht="12.75">
      <c r="B84" s="8">
        <v>56</v>
      </c>
      <c r="C84" s="9" t="s">
        <v>142</v>
      </c>
      <c r="D84" s="10" t="s">
        <v>209</v>
      </c>
      <c r="E84" s="11" t="s">
        <v>18</v>
      </c>
      <c r="F84" s="12">
        <v>3</v>
      </c>
      <c r="G84" s="12">
        <v>248</v>
      </c>
      <c r="H84" s="13">
        <f>F84*G84</f>
        <v>744</v>
      </c>
      <c r="J84" s="14" t="s">
        <v>190</v>
      </c>
      <c r="P84" s="36">
        <v>2</v>
      </c>
      <c r="AB84" s="14">
        <v>12</v>
      </c>
      <c r="AC84" s="14">
        <v>1</v>
      </c>
      <c r="AD84" s="14">
        <v>56</v>
      </c>
      <c r="BA84" s="14">
        <v>2</v>
      </c>
      <c r="BB84" s="14">
        <f>IF(BA84=1,H84,0)</f>
        <v>0</v>
      </c>
      <c r="BC84" s="14">
        <f>IF(BA84=2,H84,0)</f>
        <v>744</v>
      </c>
      <c r="BD84" s="14">
        <f>IF(BA84=3,H84,0)</f>
        <v>0</v>
      </c>
      <c r="BE84" s="14">
        <f>IF(BA84=4,H84,0)</f>
        <v>0</v>
      </c>
      <c r="BF84" s="14">
        <f>IF(BA84=5,H84,0)</f>
        <v>0</v>
      </c>
      <c r="DA84" s="14">
        <v>0.018</v>
      </c>
    </row>
    <row r="85" spans="2:105" ht="12.75">
      <c r="B85" s="2">
        <v>57</v>
      </c>
      <c r="C85" s="3" t="s">
        <v>143</v>
      </c>
      <c r="D85" s="4" t="s">
        <v>144</v>
      </c>
      <c r="E85" s="5" t="s">
        <v>62</v>
      </c>
      <c r="F85" s="6">
        <v>0.2</v>
      </c>
      <c r="G85" s="6">
        <v>399</v>
      </c>
      <c r="H85" s="7">
        <f>F85*G85</f>
        <v>79.80000000000001</v>
      </c>
      <c r="P85" s="36">
        <v>2</v>
      </c>
      <c r="AB85" s="14">
        <v>12</v>
      </c>
      <c r="AC85" s="14">
        <v>0</v>
      </c>
      <c r="AD85" s="14">
        <v>57</v>
      </c>
      <c r="BA85" s="14">
        <v>2</v>
      </c>
      <c r="BB85" s="14">
        <f>IF(BA85=1,H85,0)</f>
        <v>0</v>
      </c>
      <c r="BC85" s="14">
        <f>IF(BA85=2,H85,0)</f>
        <v>79.80000000000001</v>
      </c>
      <c r="BD85" s="14">
        <f>IF(BA85=3,H85,0)</f>
        <v>0</v>
      </c>
      <c r="BE85" s="14">
        <f>IF(BA85=4,H85,0)</f>
        <v>0</v>
      </c>
      <c r="BF85" s="14">
        <f>IF(BA85=5,H85,0)</f>
        <v>0</v>
      </c>
      <c r="DA85" s="14">
        <v>0</v>
      </c>
    </row>
    <row r="86" spans="2:58" ht="12.75">
      <c r="B86" s="37"/>
      <c r="C86" s="38" t="s">
        <v>13</v>
      </c>
      <c r="D86" s="39" t="str">
        <f>CONCATENATE(C80," ",D80)</f>
        <v>771 Podlahy z dlaždic a obklady</v>
      </c>
      <c r="E86" s="37"/>
      <c r="F86" s="40"/>
      <c r="G86" s="40"/>
      <c r="H86" s="41">
        <f>SUM(H80:H85)</f>
        <v>2411.16</v>
      </c>
      <c r="P86" s="36">
        <v>4</v>
      </c>
      <c r="BB86" s="42">
        <f>SUM(BB80:BB85)</f>
        <v>0</v>
      </c>
      <c r="BC86" s="42">
        <f>SUM(BC80:BC85)</f>
        <v>2411.16</v>
      </c>
      <c r="BD86" s="42">
        <f>SUM(BD80:BD85)</f>
        <v>0</v>
      </c>
      <c r="BE86" s="42">
        <f>SUM(BE80:BE85)</f>
        <v>0</v>
      </c>
      <c r="BF86" s="42">
        <f>SUM(BF80:BF85)</f>
        <v>0</v>
      </c>
    </row>
    <row r="87" spans="2:16" ht="12.75">
      <c r="B87" s="29" t="s">
        <v>12</v>
      </c>
      <c r="C87" s="30" t="s">
        <v>145</v>
      </c>
      <c r="D87" s="31" t="s">
        <v>146</v>
      </c>
      <c r="E87" s="32"/>
      <c r="F87" s="33"/>
      <c r="G87" s="33"/>
      <c r="H87" s="34"/>
      <c r="I87" s="35"/>
      <c r="J87" s="45" t="s">
        <v>193</v>
      </c>
      <c r="P87" s="36">
        <v>1</v>
      </c>
    </row>
    <row r="88" spans="2:105" ht="12.75">
      <c r="B88" s="2">
        <v>58</v>
      </c>
      <c r="C88" s="3" t="s">
        <v>147</v>
      </c>
      <c r="D88" s="4" t="s">
        <v>148</v>
      </c>
      <c r="E88" s="5" t="s">
        <v>18</v>
      </c>
      <c r="F88" s="6">
        <v>15</v>
      </c>
      <c r="G88" s="6">
        <v>104</v>
      </c>
      <c r="H88" s="7">
        <f aca="true" t="shared" si="12" ref="H88:H93">F88*G88</f>
        <v>1560</v>
      </c>
      <c r="J88" s="45" t="s">
        <v>194</v>
      </c>
      <c r="P88" s="36">
        <v>2</v>
      </c>
      <c r="AB88" s="14">
        <v>12</v>
      </c>
      <c r="AC88" s="14">
        <v>0</v>
      </c>
      <c r="AD88" s="14">
        <v>58</v>
      </c>
      <c r="BA88" s="14">
        <v>2</v>
      </c>
      <c r="BB88" s="14">
        <f aca="true" t="shared" si="13" ref="BB88:BB93">IF(BA88=1,H88,0)</f>
        <v>0</v>
      </c>
      <c r="BC88" s="14">
        <f aca="true" t="shared" si="14" ref="BC88:BC93">IF(BA88=2,H88,0)</f>
        <v>1560</v>
      </c>
      <c r="BD88" s="14">
        <f aca="true" t="shared" si="15" ref="BD88:BD93">IF(BA88=3,H88,0)</f>
        <v>0</v>
      </c>
      <c r="BE88" s="14">
        <f aca="true" t="shared" si="16" ref="BE88:BE93">IF(BA88=4,H88,0)</f>
        <v>0</v>
      </c>
      <c r="BF88" s="14">
        <f aca="true" t="shared" si="17" ref="BF88:BF93">IF(BA88=5,H88,0)</f>
        <v>0</v>
      </c>
      <c r="DA88" s="14">
        <v>0</v>
      </c>
    </row>
    <row r="89" spans="2:105" ht="12.75">
      <c r="B89" s="2">
        <v>59</v>
      </c>
      <c r="C89" s="3" t="s">
        <v>149</v>
      </c>
      <c r="D89" s="4" t="s">
        <v>150</v>
      </c>
      <c r="E89" s="5" t="s">
        <v>18</v>
      </c>
      <c r="F89" s="6">
        <v>15</v>
      </c>
      <c r="G89" s="6">
        <v>14.1</v>
      </c>
      <c r="H89" s="7">
        <f t="shared" si="12"/>
        <v>211.5</v>
      </c>
      <c r="J89" s="45" t="s">
        <v>195</v>
      </c>
      <c r="P89" s="36">
        <v>2</v>
      </c>
      <c r="AB89" s="14">
        <v>12</v>
      </c>
      <c r="AC89" s="14">
        <v>0</v>
      </c>
      <c r="AD89" s="14">
        <v>59</v>
      </c>
      <c r="BA89" s="14">
        <v>2</v>
      </c>
      <c r="BB89" s="14">
        <f t="shared" si="13"/>
        <v>0</v>
      </c>
      <c r="BC89" s="14">
        <f t="shared" si="14"/>
        <v>211.5</v>
      </c>
      <c r="BD89" s="14">
        <f t="shared" si="15"/>
        <v>0</v>
      </c>
      <c r="BE89" s="14">
        <f t="shared" si="16"/>
        <v>0</v>
      </c>
      <c r="BF89" s="14">
        <f t="shared" si="17"/>
        <v>0</v>
      </c>
      <c r="DA89" s="14">
        <v>0</v>
      </c>
    </row>
    <row r="90" spans="2:105" ht="12.75">
      <c r="B90" s="46">
        <v>60</v>
      </c>
      <c r="C90" s="47" t="s">
        <v>151</v>
      </c>
      <c r="D90" s="48" t="s">
        <v>152</v>
      </c>
      <c r="E90" s="49" t="s">
        <v>18</v>
      </c>
      <c r="F90" s="50">
        <v>15</v>
      </c>
      <c r="G90" s="50">
        <v>449.5</v>
      </c>
      <c r="H90" s="51">
        <f t="shared" si="12"/>
        <v>6742.5</v>
      </c>
      <c r="J90" s="45" t="s">
        <v>196</v>
      </c>
      <c r="P90" s="36">
        <v>2</v>
      </c>
      <c r="AB90" s="14">
        <v>12</v>
      </c>
      <c r="AC90" s="14">
        <v>0</v>
      </c>
      <c r="AD90" s="14">
        <v>60</v>
      </c>
      <c r="BA90" s="14">
        <v>2</v>
      </c>
      <c r="BB90" s="14">
        <f t="shared" si="13"/>
        <v>0</v>
      </c>
      <c r="BC90" s="14">
        <f t="shared" si="14"/>
        <v>6742.5</v>
      </c>
      <c r="BD90" s="14">
        <f t="shared" si="15"/>
        <v>0</v>
      </c>
      <c r="BE90" s="14">
        <f t="shared" si="16"/>
        <v>0</v>
      </c>
      <c r="BF90" s="14">
        <f t="shared" si="17"/>
        <v>0</v>
      </c>
      <c r="DA90" s="14">
        <v>0</v>
      </c>
    </row>
    <row r="91" spans="2:105" ht="12.75">
      <c r="B91" s="2">
        <v>61</v>
      </c>
      <c r="C91" s="3" t="s">
        <v>153</v>
      </c>
      <c r="D91" s="4" t="s">
        <v>154</v>
      </c>
      <c r="E91" s="5" t="s">
        <v>39</v>
      </c>
      <c r="F91" s="6">
        <v>10</v>
      </c>
      <c r="G91" s="6">
        <v>88</v>
      </c>
      <c r="H91" s="7">
        <f t="shared" si="12"/>
        <v>880</v>
      </c>
      <c r="P91" s="36">
        <v>2</v>
      </c>
      <c r="AB91" s="14">
        <v>12</v>
      </c>
      <c r="AC91" s="14">
        <v>0</v>
      </c>
      <c r="AD91" s="14">
        <v>61</v>
      </c>
      <c r="BA91" s="14">
        <v>2</v>
      </c>
      <c r="BB91" s="14">
        <f t="shared" si="13"/>
        <v>0</v>
      </c>
      <c r="BC91" s="14">
        <f t="shared" si="14"/>
        <v>880</v>
      </c>
      <c r="BD91" s="14">
        <f t="shared" si="15"/>
        <v>0</v>
      </c>
      <c r="BE91" s="14">
        <f t="shared" si="16"/>
        <v>0</v>
      </c>
      <c r="BF91" s="14">
        <f t="shared" si="17"/>
        <v>0</v>
      </c>
      <c r="DA91" s="14">
        <v>0</v>
      </c>
    </row>
    <row r="92" spans="2:105" ht="12.75">
      <c r="B92" s="8">
        <v>62</v>
      </c>
      <c r="C92" s="9" t="s">
        <v>155</v>
      </c>
      <c r="D92" s="10" t="s">
        <v>208</v>
      </c>
      <c r="E92" s="11" t="s">
        <v>18</v>
      </c>
      <c r="F92" s="12">
        <v>17</v>
      </c>
      <c r="G92" s="12">
        <v>206</v>
      </c>
      <c r="H92" s="13">
        <f t="shared" si="12"/>
        <v>3502</v>
      </c>
      <c r="J92" s="14" t="s">
        <v>189</v>
      </c>
      <c r="P92" s="36">
        <v>2</v>
      </c>
      <c r="AB92" s="14">
        <v>12</v>
      </c>
      <c r="AC92" s="14">
        <v>1</v>
      </c>
      <c r="AD92" s="14">
        <v>62</v>
      </c>
      <c r="BA92" s="14">
        <v>2</v>
      </c>
      <c r="BB92" s="14">
        <f t="shared" si="13"/>
        <v>0</v>
      </c>
      <c r="BC92" s="14">
        <f t="shared" si="14"/>
        <v>3502</v>
      </c>
      <c r="BD92" s="14">
        <f t="shared" si="15"/>
        <v>0</v>
      </c>
      <c r="BE92" s="14">
        <f t="shared" si="16"/>
        <v>0</v>
      </c>
      <c r="BF92" s="14">
        <f t="shared" si="17"/>
        <v>0</v>
      </c>
      <c r="DA92" s="14">
        <v>0.0105</v>
      </c>
    </row>
    <row r="93" spans="2:105" ht="12.75">
      <c r="B93" s="2">
        <v>63</v>
      </c>
      <c r="C93" s="3" t="s">
        <v>156</v>
      </c>
      <c r="D93" s="4" t="s">
        <v>157</v>
      </c>
      <c r="E93" s="5" t="s">
        <v>62</v>
      </c>
      <c r="F93" s="6">
        <v>0.3</v>
      </c>
      <c r="G93" s="6">
        <v>399</v>
      </c>
      <c r="H93" s="7">
        <f t="shared" si="12"/>
        <v>119.69999999999999</v>
      </c>
      <c r="P93" s="36">
        <v>2</v>
      </c>
      <c r="AB93" s="14">
        <v>12</v>
      </c>
      <c r="AC93" s="14">
        <v>0</v>
      </c>
      <c r="AD93" s="14">
        <v>63</v>
      </c>
      <c r="BA93" s="14">
        <v>2</v>
      </c>
      <c r="BB93" s="14">
        <f t="shared" si="13"/>
        <v>0</v>
      </c>
      <c r="BC93" s="14">
        <f t="shared" si="14"/>
        <v>119.69999999999999</v>
      </c>
      <c r="BD93" s="14">
        <f t="shared" si="15"/>
        <v>0</v>
      </c>
      <c r="BE93" s="14">
        <f t="shared" si="16"/>
        <v>0</v>
      </c>
      <c r="BF93" s="14">
        <f t="shared" si="17"/>
        <v>0</v>
      </c>
      <c r="DA93" s="14">
        <v>0</v>
      </c>
    </row>
    <row r="94" spans="2:58" ht="12.75">
      <c r="B94" s="37"/>
      <c r="C94" s="38" t="s">
        <v>13</v>
      </c>
      <c r="D94" s="39" t="str">
        <f>CONCATENATE(C87," ",D87)</f>
        <v>781 Obklady keramické</v>
      </c>
      <c r="E94" s="37"/>
      <c r="F94" s="40"/>
      <c r="G94" s="40"/>
      <c r="H94" s="41">
        <f>SUM(H87:H93)</f>
        <v>13015.7</v>
      </c>
      <c r="P94" s="36">
        <v>4</v>
      </c>
      <c r="BB94" s="42">
        <f>SUM(BB87:BB93)</f>
        <v>0</v>
      </c>
      <c r="BC94" s="42">
        <f>SUM(BC87:BC93)</f>
        <v>13015.7</v>
      </c>
      <c r="BD94" s="42">
        <f>SUM(BD87:BD93)</f>
        <v>0</v>
      </c>
      <c r="BE94" s="42">
        <f>SUM(BE87:BE93)</f>
        <v>0</v>
      </c>
      <c r="BF94" s="42">
        <f>SUM(BF87:BF93)</f>
        <v>0</v>
      </c>
    </row>
    <row r="95" spans="2:16" ht="12.75">
      <c r="B95" s="29" t="s">
        <v>12</v>
      </c>
      <c r="C95" s="30" t="s">
        <v>158</v>
      </c>
      <c r="D95" s="31" t="s">
        <v>159</v>
      </c>
      <c r="E95" s="32"/>
      <c r="F95" s="33"/>
      <c r="G95" s="33"/>
      <c r="H95" s="34"/>
      <c r="I95" s="35"/>
      <c r="J95" s="35"/>
      <c r="P95" s="36">
        <v>1</v>
      </c>
    </row>
    <row r="96" spans="2:105" ht="12.75">
      <c r="B96" s="2">
        <v>64</v>
      </c>
      <c r="C96" s="3" t="s">
        <v>160</v>
      </c>
      <c r="D96" s="4" t="s">
        <v>161</v>
      </c>
      <c r="E96" s="5" t="s">
        <v>18</v>
      </c>
      <c r="F96" s="6">
        <v>1</v>
      </c>
      <c r="G96" s="6">
        <v>210</v>
      </c>
      <c r="H96" s="7">
        <f>F96*G96</f>
        <v>210</v>
      </c>
      <c r="P96" s="36">
        <v>2</v>
      </c>
      <c r="AB96" s="14">
        <v>12</v>
      </c>
      <c r="AC96" s="14">
        <v>0</v>
      </c>
      <c r="AD96" s="14">
        <v>64</v>
      </c>
      <c r="BA96" s="14">
        <v>2</v>
      </c>
      <c r="BB96" s="14">
        <f>IF(BA96=1,H96,0)</f>
        <v>0</v>
      </c>
      <c r="BC96" s="14">
        <f>IF(BA96=2,H96,0)</f>
        <v>210</v>
      </c>
      <c r="BD96" s="14">
        <f>IF(BA96=3,H96,0)</f>
        <v>0</v>
      </c>
      <c r="BE96" s="14">
        <f>IF(BA96=4,H96,0)</f>
        <v>0</v>
      </c>
      <c r="BF96" s="14">
        <f>IF(BA96=5,H96,0)</f>
        <v>0</v>
      </c>
      <c r="DA96" s="14">
        <v>0.00031</v>
      </c>
    </row>
    <row r="97" spans="2:58" ht="12.75">
      <c r="B97" s="37"/>
      <c r="C97" s="38" t="s">
        <v>13</v>
      </c>
      <c r="D97" s="39" t="str">
        <f>CONCATENATE(C95," ",D95)</f>
        <v>783 Nátěry</v>
      </c>
      <c r="E97" s="37"/>
      <c r="F97" s="40"/>
      <c r="G97" s="40"/>
      <c r="H97" s="41">
        <f>SUM(H95:H96)</f>
        <v>210</v>
      </c>
      <c r="P97" s="36">
        <v>4</v>
      </c>
      <c r="BB97" s="42">
        <f>SUM(BB95:BB96)</f>
        <v>0</v>
      </c>
      <c r="BC97" s="42">
        <f>SUM(BC95:BC96)</f>
        <v>210</v>
      </c>
      <c r="BD97" s="42">
        <f>SUM(BD95:BD96)</f>
        <v>0</v>
      </c>
      <c r="BE97" s="42">
        <f>SUM(BE95:BE96)</f>
        <v>0</v>
      </c>
      <c r="BF97" s="42">
        <f>SUM(BF95:BF96)</f>
        <v>0</v>
      </c>
    </row>
    <row r="98" spans="2:16" ht="12.75">
      <c r="B98" s="29" t="s">
        <v>12</v>
      </c>
      <c r="C98" s="30" t="s">
        <v>162</v>
      </c>
      <c r="D98" s="31" t="s">
        <v>163</v>
      </c>
      <c r="E98" s="32"/>
      <c r="F98" s="33"/>
      <c r="G98" s="33"/>
      <c r="H98" s="34"/>
      <c r="I98" s="35"/>
      <c r="J98" s="35"/>
      <c r="P98" s="36">
        <v>1</v>
      </c>
    </row>
    <row r="99" spans="2:105" ht="12.75">
      <c r="B99" s="2">
        <v>65</v>
      </c>
      <c r="C99" s="3" t="s">
        <v>164</v>
      </c>
      <c r="D99" s="4" t="s">
        <v>214</v>
      </c>
      <c r="E99" s="5" t="s">
        <v>18</v>
      </c>
      <c r="F99" s="6">
        <v>20</v>
      </c>
      <c r="G99" s="6">
        <v>39.7</v>
      </c>
      <c r="H99" s="7">
        <f>F99*G99</f>
        <v>794</v>
      </c>
      <c r="P99" s="36">
        <v>2</v>
      </c>
      <c r="AB99" s="14">
        <v>12</v>
      </c>
      <c r="AC99" s="14">
        <v>0</v>
      </c>
      <c r="AD99" s="14">
        <v>65</v>
      </c>
      <c r="BA99" s="14">
        <v>2</v>
      </c>
      <c r="BB99" s="14">
        <f>IF(BA99=1,H99,0)</f>
        <v>0</v>
      </c>
      <c r="BC99" s="14">
        <f>IF(BA99=2,H99,0)</f>
        <v>794</v>
      </c>
      <c r="BD99" s="14">
        <f>IF(BA99=3,H99,0)</f>
        <v>0</v>
      </c>
      <c r="BE99" s="14">
        <f>IF(BA99=4,H99,0)</f>
        <v>0</v>
      </c>
      <c r="BF99" s="14">
        <f>IF(BA99=5,H99,0)</f>
        <v>0</v>
      </c>
      <c r="DA99" s="14">
        <v>0.00014</v>
      </c>
    </row>
    <row r="100" spans="2:58" ht="12.75">
      <c r="B100" s="37"/>
      <c r="C100" s="38" t="s">
        <v>13</v>
      </c>
      <c r="D100" s="39" t="str">
        <f>CONCATENATE(C98," ",D98)</f>
        <v>784 Malby</v>
      </c>
      <c r="E100" s="37"/>
      <c r="F100" s="40"/>
      <c r="G100" s="40"/>
      <c r="H100" s="41">
        <f>SUM(H98:H99)</f>
        <v>794</v>
      </c>
      <c r="P100" s="36">
        <v>4</v>
      </c>
      <c r="BB100" s="42">
        <f>SUM(BB98:BB99)</f>
        <v>0</v>
      </c>
      <c r="BC100" s="42">
        <f>SUM(BC98:BC99)</f>
        <v>794</v>
      </c>
      <c r="BD100" s="42">
        <f>SUM(BD98:BD99)</f>
        <v>0</v>
      </c>
      <c r="BE100" s="42">
        <f>SUM(BE98:BE99)</f>
        <v>0</v>
      </c>
      <c r="BF100" s="42">
        <f>SUM(BF98:BF99)</f>
        <v>0</v>
      </c>
    </row>
    <row r="101" spans="2:16" ht="12.75">
      <c r="B101" s="29" t="s">
        <v>12</v>
      </c>
      <c r="C101" s="30" t="s">
        <v>165</v>
      </c>
      <c r="D101" s="31" t="s">
        <v>166</v>
      </c>
      <c r="E101" s="32"/>
      <c r="F101" s="33"/>
      <c r="G101" s="33"/>
      <c r="H101" s="34"/>
      <c r="I101" s="35"/>
      <c r="J101" s="35"/>
      <c r="P101" s="36">
        <v>1</v>
      </c>
    </row>
    <row r="102" spans="2:105" ht="12.75">
      <c r="B102" s="2">
        <v>66</v>
      </c>
      <c r="C102" s="3" t="s">
        <v>167</v>
      </c>
      <c r="D102" s="4" t="s">
        <v>168</v>
      </c>
      <c r="E102" s="5" t="s">
        <v>49</v>
      </c>
      <c r="F102" s="6">
        <v>5</v>
      </c>
      <c r="G102" s="6">
        <v>130</v>
      </c>
      <c r="H102" s="7">
        <f aca="true" t="shared" si="18" ref="H102:H108">F102*G102</f>
        <v>650</v>
      </c>
      <c r="P102" s="36">
        <v>2</v>
      </c>
      <c r="AB102" s="14">
        <v>12</v>
      </c>
      <c r="AC102" s="14">
        <v>0</v>
      </c>
      <c r="AD102" s="14">
        <v>66</v>
      </c>
      <c r="BA102" s="14">
        <v>4</v>
      </c>
      <c r="BB102" s="14">
        <f aca="true" t="shared" si="19" ref="BB102:BB108">IF(BA102=1,H102,0)</f>
        <v>0</v>
      </c>
      <c r="BC102" s="14">
        <f aca="true" t="shared" si="20" ref="BC102:BC108">IF(BA102=2,H102,0)</f>
        <v>0</v>
      </c>
      <c r="BD102" s="14">
        <f aca="true" t="shared" si="21" ref="BD102:BD108">IF(BA102=3,H102,0)</f>
        <v>0</v>
      </c>
      <c r="BE102" s="14">
        <f aca="true" t="shared" si="22" ref="BE102:BE108">IF(BA102=4,H102,0)</f>
        <v>650</v>
      </c>
      <c r="BF102" s="14">
        <f aca="true" t="shared" si="23" ref="BF102:BF108">IF(BA102=5,H102,0)</f>
        <v>0</v>
      </c>
      <c r="DA102" s="14">
        <v>0</v>
      </c>
    </row>
    <row r="103" spans="2:105" ht="12.75">
      <c r="B103" s="2">
        <v>67</v>
      </c>
      <c r="C103" s="3" t="s">
        <v>169</v>
      </c>
      <c r="D103" s="4" t="s">
        <v>170</v>
      </c>
      <c r="E103" s="5" t="s">
        <v>49</v>
      </c>
      <c r="F103" s="6">
        <v>1</v>
      </c>
      <c r="G103" s="6">
        <v>179</v>
      </c>
      <c r="H103" s="7">
        <f t="shared" si="18"/>
        <v>179</v>
      </c>
      <c r="P103" s="36">
        <v>2</v>
      </c>
      <c r="AB103" s="14">
        <v>12</v>
      </c>
      <c r="AC103" s="14">
        <v>0</v>
      </c>
      <c r="AD103" s="14">
        <v>67</v>
      </c>
      <c r="BA103" s="14">
        <v>4</v>
      </c>
      <c r="BB103" s="14">
        <f t="shared" si="19"/>
        <v>0</v>
      </c>
      <c r="BC103" s="14">
        <f t="shared" si="20"/>
        <v>0</v>
      </c>
      <c r="BD103" s="14">
        <f t="shared" si="21"/>
        <v>0</v>
      </c>
      <c r="BE103" s="14">
        <f t="shared" si="22"/>
        <v>179</v>
      </c>
      <c r="BF103" s="14">
        <f t="shared" si="23"/>
        <v>0</v>
      </c>
      <c r="DA103" s="14">
        <v>0</v>
      </c>
    </row>
    <row r="104" spans="2:105" ht="12.75">
      <c r="B104" s="2">
        <v>68</v>
      </c>
      <c r="C104" s="3" t="s">
        <v>171</v>
      </c>
      <c r="D104" s="4" t="s">
        <v>172</v>
      </c>
      <c r="E104" s="5" t="s">
        <v>49</v>
      </c>
      <c r="F104" s="6">
        <v>2</v>
      </c>
      <c r="G104" s="6">
        <v>199</v>
      </c>
      <c r="H104" s="7">
        <f t="shared" si="18"/>
        <v>398</v>
      </c>
      <c r="P104" s="36">
        <v>2</v>
      </c>
      <c r="AB104" s="14">
        <v>12</v>
      </c>
      <c r="AC104" s="14">
        <v>0</v>
      </c>
      <c r="AD104" s="14">
        <v>68</v>
      </c>
      <c r="BA104" s="14">
        <v>4</v>
      </c>
      <c r="BB104" s="14">
        <f t="shared" si="19"/>
        <v>0</v>
      </c>
      <c r="BC104" s="14">
        <f t="shared" si="20"/>
        <v>0</v>
      </c>
      <c r="BD104" s="14">
        <f t="shared" si="21"/>
        <v>0</v>
      </c>
      <c r="BE104" s="14">
        <f t="shared" si="22"/>
        <v>398</v>
      </c>
      <c r="BF104" s="14">
        <f t="shared" si="23"/>
        <v>0</v>
      </c>
      <c r="DA104" s="14">
        <v>0</v>
      </c>
    </row>
    <row r="105" spans="2:105" ht="12.75">
      <c r="B105" s="8">
        <v>69</v>
      </c>
      <c r="C105" s="9" t="s">
        <v>173</v>
      </c>
      <c r="D105" s="10" t="s">
        <v>205</v>
      </c>
      <c r="E105" s="11" t="s">
        <v>49</v>
      </c>
      <c r="F105" s="12">
        <v>1</v>
      </c>
      <c r="G105" s="12">
        <v>488</v>
      </c>
      <c r="H105" s="13">
        <f t="shared" si="18"/>
        <v>488</v>
      </c>
      <c r="J105" s="1" t="s">
        <v>207</v>
      </c>
      <c r="P105" s="36">
        <v>2</v>
      </c>
      <c r="AB105" s="14">
        <v>12</v>
      </c>
      <c r="AC105" s="14">
        <v>0</v>
      </c>
      <c r="AD105" s="14">
        <v>69</v>
      </c>
      <c r="BA105" s="14">
        <v>4</v>
      </c>
      <c r="BB105" s="14">
        <f t="shared" si="19"/>
        <v>0</v>
      </c>
      <c r="BC105" s="14">
        <f t="shared" si="20"/>
        <v>0</v>
      </c>
      <c r="BD105" s="14">
        <f t="shared" si="21"/>
        <v>0</v>
      </c>
      <c r="BE105" s="14">
        <f t="shared" si="22"/>
        <v>488</v>
      </c>
      <c r="BF105" s="14">
        <f t="shared" si="23"/>
        <v>0</v>
      </c>
      <c r="DA105" s="14">
        <v>0</v>
      </c>
    </row>
    <row r="106" spans="2:105" ht="12.75">
      <c r="B106" s="8">
        <v>70</v>
      </c>
      <c r="C106" s="9" t="s">
        <v>174</v>
      </c>
      <c r="D106" s="10" t="s">
        <v>206</v>
      </c>
      <c r="E106" s="11" t="s">
        <v>49</v>
      </c>
      <c r="F106" s="12">
        <v>1</v>
      </c>
      <c r="G106" s="12">
        <v>413</v>
      </c>
      <c r="H106" s="13">
        <f t="shared" si="18"/>
        <v>413</v>
      </c>
      <c r="P106" s="36">
        <v>2</v>
      </c>
      <c r="AB106" s="14">
        <v>12</v>
      </c>
      <c r="AC106" s="14">
        <v>0</v>
      </c>
      <c r="AD106" s="14">
        <v>70</v>
      </c>
      <c r="BA106" s="14">
        <v>4</v>
      </c>
      <c r="BB106" s="14">
        <f t="shared" si="19"/>
        <v>0</v>
      </c>
      <c r="BC106" s="14">
        <f t="shared" si="20"/>
        <v>0</v>
      </c>
      <c r="BD106" s="14">
        <f t="shared" si="21"/>
        <v>0</v>
      </c>
      <c r="BE106" s="14">
        <f t="shared" si="22"/>
        <v>413</v>
      </c>
      <c r="BF106" s="14">
        <f t="shared" si="23"/>
        <v>0</v>
      </c>
      <c r="DA106" s="14">
        <v>0</v>
      </c>
    </row>
    <row r="107" spans="2:105" ht="12.75">
      <c r="B107" s="2">
        <v>71</v>
      </c>
      <c r="C107" s="3" t="s">
        <v>175</v>
      </c>
      <c r="D107" s="4" t="s">
        <v>176</v>
      </c>
      <c r="E107" s="5" t="s">
        <v>39</v>
      </c>
      <c r="F107" s="6">
        <v>10</v>
      </c>
      <c r="G107" s="6">
        <v>37.4</v>
      </c>
      <c r="H107" s="7">
        <f t="shared" si="18"/>
        <v>374</v>
      </c>
      <c r="P107" s="36">
        <v>2</v>
      </c>
      <c r="AB107" s="14">
        <v>12</v>
      </c>
      <c r="AC107" s="14">
        <v>0</v>
      </c>
      <c r="AD107" s="14">
        <v>71</v>
      </c>
      <c r="BA107" s="14">
        <v>4</v>
      </c>
      <c r="BB107" s="14">
        <f t="shared" si="19"/>
        <v>0</v>
      </c>
      <c r="BC107" s="14">
        <f t="shared" si="20"/>
        <v>0</v>
      </c>
      <c r="BD107" s="14">
        <f t="shared" si="21"/>
        <v>0</v>
      </c>
      <c r="BE107" s="14">
        <f t="shared" si="22"/>
        <v>374</v>
      </c>
      <c r="BF107" s="14">
        <f t="shared" si="23"/>
        <v>0</v>
      </c>
      <c r="DA107" s="14">
        <v>0</v>
      </c>
    </row>
    <row r="108" spans="2:105" ht="12.75">
      <c r="B108" s="2">
        <v>72</v>
      </c>
      <c r="C108" s="3" t="s">
        <v>177</v>
      </c>
      <c r="D108" s="4" t="s">
        <v>178</v>
      </c>
      <c r="E108" s="5" t="s">
        <v>39</v>
      </c>
      <c r="F108" s="6">
        <v>7</v>
      </c>
      <c r="G108" s="6">
        <v>40.4</v>
      </c>
      <c r="H108" s="7">
        <f t="shared" si="18"/>
        <v>282.8</v>
      </c>
      <c r="P108" s="36">
        <v>2</v>
      </c>
      <c r="AB108" s="14">
        <v>12</v>
      </c>
      <c r="AC108" s="14">
        <v>0</v>
      </c>
      <c r="AD108" s="14">
        <v>72</v>
      </c>
      <c r="BA108" s="14">
        <v>4</v>
      </c>
      <c r="BB108" s="14">
        <f t="shared" si="19"/>
        <v>0</v>
      </c>
      <c r="BC108" s="14">
        <f t="shared" si="20"/>
        <v>0</v>
      </c>
      <c r="BD108" s="14">
        <f t="shared" si="21"/>
        <v>0</v>
      </c>
      <c r="BE108" s="14">
        <f t="shared" si="22"/>
        <v>282.8</v>
      </c>
      <c r="BF108" s="14">
        <f t="shared" si="23"/>
        <v>0</v>
      </c>
      <c r="DA108" s="14">
        <v>0</v>
      </c>
    </row>
    <row r="109" spans="2:58" ht="12.75">
      <c r="B109" s="37"/>
      <c r="C109" s="38" t="s">
        <v>13</v>
      </c>
      <c r="D109" s="39" t="str">
        <f>CONCATENATE(C101," ",D101)</f>
        <v>M21 Elektromontáže</v>
      </c>
      <c r="E109" s="37"/>
      <c r="F109" s="40"/>
      <c r="G109" s="40"/>
      <c r="H109" s="41">
        <f>SUM(H101:H108)</f>
        <v>2784.8</v>
      </c>
      <c r="P109" s="36">
        <v>4</v>
      </c>
      <c r="BB109" s="42">
        <f>SUM(BB101:BB108)</f>
        <v>0</v>
      </c>
      <c r="BC109" s="42">
        <f>SUM(BC101:BC108)</f>
        <v>0</v>
      </c>
      <c r="BD109" s="42">
        <f>SUM(BD101:BD108)</f>
        <v>0</v>
      </c>
      <c r="BE109" s="42">
        <f>SUM(BE101:BE108)</f>
        <v>2784.8</v>
      </c>
      <c r="BF109" s="42">
        <f>SUM(BF101:BF108)</f>
        <v>0</v>
      </c>
    </row>
    <row r="110" spans="2:8" ht="12.75">
      <c r="B110" s="15"/>
      <c r="C110" s="15"/>
      <c r="D110" s="15"/>
      <c r="E110" s="15"/>
      <c r="F110" s="15"/>
      <c r="G110" s="15"/>
      <c r="H110" s="15"/>
    </row>
    <row r="111" ht="12.75">
      <c r="F111" s="14"/>
    </row>
    <row r="112" spans="2:8" ht="12.75">
      <c r="B112" s="52" t="s">
        <v>2</v>
      </c>
      <c r="C112" s="53"/>
      <c r="D112" s="84" t="s">
        <v>179</v>
      </c>
      <c r="E112" s="85"/>
      <c r="F112" s="86">
        <f>H109+H100+H97+H94+H86+H79+H54+H51+H45+H42+H31+H28+H25+H18+H12</f>
        <v>69387.48999999999</v>
      </c>
      <c r="G112" s="87"/>
      <c r="H112" s="88"/>
    </row>
    <row r="113" spans="2:8" ht="12.75">
      <c r="B113" s="52" t="s">
        <v>3</v>
      </c>
      <c r="C113" s="53"/>
      <c r="D113" s="84" t="s">
        <v>179</v>
      </c>
      <c r="E113" s="85"/>
      <c r="F113" s="86">
        <f>ROUND(PRODUCT(F112,15/100),1)</f>
        <v>10408.1</v>
      </c>
      <c r="G113" s="87"/>
      <c r="H113" s="88"/>
    </row>
    <row r="114" spans="2:10" ht="15.75">
      <c r="B114" s="54" t="s">
        <v>204</v>
      </c>
      <c r="C114" s="55"/>
      <c r="D114" s="55"/>
      <c r="E114" s="55"/>
      <c r="F114" s="74">
        <f>CEILING(SUM(F112:H113),IF(SUM(F112:H113)&gt;=0,1,-1))</f>
        <v>79796</v>
      </c>
      <c r="G114" s="75"/>
      <c r="H114" s="76"/>
      <c r="J114" s="14" t="s">
        <v>184</v>
      </c>
    </row>
    <row r="115" spans="6:10" ht="12.75">
      <c r="F115" s="14"/>
      <c r="J115" s="14" t="s">
        <v>185</v>
      </c>
    </row>
    <row r="116" spans="2:6" ht="12.75">
      <c r="B116" s="14" t="s">
        <v>203</v>
      </c>
      <c r="F116" s="14"/>
    </row>
    <row r="117" ht="12.75">
      <c r="F117" s="14"/>
    </row>
    <row r="118" spans="2:6" ht="12.75">
      <c r="B118" s="56" t="s">
        <v>197</v>
      </c>
      <c r="F118" s="14"/>
    </row>
    <row r="119" spans="2:6" ht="12.75">
      <c r="B119" s="57" t="s">
        <v>200</v>
      </c>
      <c r="F119" s="14"/>
    </row>
    <row r="120" ht="12.75">
      <c r="F120" s="14"/>
    </row>
    <row r="121" spans="2:6" ht="12.75">
      <c r="B121" s="14" t="s">
        <v>198</v>
      </c>
      <c r="F121" s="14"/>
    </row>
    <row r="122" ht="12.75">
      <c r="F122" s="14"/>
    </row>
    <row r="123" spans="2:6" ht="12.75">
      <c r="B123" s="14" t="s">
        <v>199</v>
      </c>
      <c r="F123" s="14"/>
    </row>
    <row r="124" ht="12.75">
      <c r="F124" s="14"/>
    </row>
    <row r="125" ht="12.75">
      <c r="F125" s="14"/>
    </row>
    <row r="126" ht="12.75">
      <c r="F126" s="14"/>
    </row>
    <row r="127" ht="12.75">
      <c r="F127" s="14"/>
    </row>
    <row r="128" ht="12.75">
      <c r="F128" s="14"/>
    </row>
    <row r="129" ht="12.75">
      <c r="F129" s="14"/>
    </row>
    <row r="130" ht="12.75">
      <c r="F130" s="14"/>
    </row>
    <row r="131" spans="2:8" ht="12.75">
      <c r="B131" s="58"/>
      <c r="C131" s="58"/>
      <c r="D131" s="58"/>
      <c r="E131" s="58"/>
      <c r="F131" s="58"/>
      <c r="G131" s="58"/>
      <c r="H131" s="58"/>
    </row>
    <row r="132" spans="2:8" ht="12.75">
      <c r="B132" s="58"/>
      <c r="C132" s="58"/>
      <c r="D132" s="58"/>
      <c r="E132" s="58"/>
      <c r="F132" s="58"/>
      <c r="G132" s="58"/>
      <c r="H132" s="58"/>
    </row>
    <row r="133" spans="2:8" ht="12.75">
      <c r="B133" s="58"/>
      <c r="C133" s="58"/>
      <c r="D133" s="58"/>
      <c r="E133" s="58"/>
      <c r="F133" s="58"/>
      <c r="G133" s="58"/>
      <c r="H133" s="58"/>
    </row>
    <row r="134" spans="2:8" ht="12.75">
      <c r="B134" s="58"/>
      <c r="C134" s="58"/>
      <c r="D134" s="58"/>
      <c r="E134" s="58"/>
      <c r="F134" s="58"/>
      <c r="G134" s="58"/>
      <c r="H134" s="58"/>
    </row>
    <row r="135" ht="12.75">
      <c r="F135" s="14"/>
    </row>
    <row r="136" ht="12.75">
      <c r="F136" s="14"/>
    </row>
    <row r="137" ht="12.75">
      <c r="F137" s="14"/>
    </row>
    <row r="138" ht="12.75">
      <c r="F138" s="14"/>
    </row>
    <row r="139" ht="12.75">
      <c r="F139" s="14"/>
    </row>
    <row r="140" ht="12.75">
      <c r="F140" s="14"/>
    </row>
    <row r="141" ht="12.75">
      <c r="F141" s="14"/>
    </row>
    <row r="142" ht="12.75">
      <c r="F142" s="14"/>
    </row>
    <row r="143" ht="12.75">
      <c r="F143" s="14"/>
    </row>
    <row r="144" ht="12.75">
      <c r="F144" s="14"/>
    </row>
    <row r="145" ht="12.75">
      <c r="F145" s="14"/>
    </row>
    <row r="146" ht="12.75">
      <c r="F146" s="14"/>
    </row>
    <row r="147" ht="12.75">
      <c r="F147" s="14"/>
    </row>
    <row r="148" ht="12.75">
      <c r="F148" s="14"/>
    </row>
    <row r="149" ht="12.75">
      <c r="F149" s="14"/>
    </row>
    <row r="150" ht="12.75">
      <c r="F150" s="14"/>
    </row>
    <row r="151" ht="12.75">
      <c r="F151" s="14"/>
    </row>
    <row r="152" ht="12.75">
      <c r="F152" s="14"/>
    </row>
    <row r="153" ht="12.75">
      <c r="F153" s="14"/>
    </row>
    <row r="154" ht="12.75">
      <c r="F154" s="14"/>
    </row>
    <row r="155" ht="12.75">
      <c r="F155" s="14"/>
    </row>
    <row r="156" ht="12.75">
      <c r="F156" s="14"/>
    </row>
    <row r="157" ht="12.75">
      <c r="F157" s="14"/>
    </row>
    <row r="158" ht="12.75">
      <c r="F158" s="14"/>
    </row>
    <row r="159" ht="12.75">
      <c r="F159" s="14"/>
    </row>
    <row r="160" ht="12.75">
      <c r="F160" s="14"/>
    </row>
    <row r="161" ht="12.75">
      <c r="F161" s="14"/>
    </row>
    <row r="162" ht="12.75">
      <c r="F162" s="14"/>
    </row>
    <row r="163" ht="12.75">
      <c r="F163" s="14"/>
    </row>
    <row r="164" ht="12.75">
      <c r="F164" s="14"/>
    </row>
    <row r="165" ht="12.75">
      <c r="F165" s="14"/>
    </row>
    <row r="166" spans="2:3" ht="12.75">
      <c r="B166" s="59"/>
      <c r="C166" s="59"/>
    </row>
    <row r="167" spans="2:8" ht="12.75">
      <c r="B167" s="58"/>
      <c r="C167" s="58"/>
      <c r="D167" s="61"/>
      <c r="E167" s="61"/>
      <c r="F167" s="62"/>
      <c r="G167" s="61"/>
      <c r="H167" s="63"/>
    </row>
    <row r="168" spans="2:8" ht="12.75">
      <c r="B168" s="64"/>
      <c r="C168" s="64"/>
      <c r="D168" s="58"/>
      <c r="E168" s="58"/>
      <c r="F168" s="65"/>
      <c r="G168" s="58"/>
      <c r="H168" s="58"/>
    </row>
    <row r="169" spans="2:8" ht="12.75">
      <c r="B169" s="58"/>
      <c r="C169" s="58"/>
      <c r="D169" s="58"/>
      <c r="E169" s="58"/>
      <c r="F169" s="65"/>
      <c r="G169" s="58"/>
      <c r="H169" s="58"/>
    </row>
    <row r="170" spans="2:8" ht="12.75">
      <c r="B170" s="58"/>
      <c r="C170" s="58"/>
      <c r="D170" s="58"/>
      <c r="E170" s="58"/>
      <c r="F170" s="65"/>
      <c r="G170" s="58"/>
      <c r="H170" s="58"/>
    </row>
    <row r="171" spans="2:8" ht="12.75">
      <c r="B171" s="58"/>
      <c r="C171" s="58"/>
      <c r="D171" s="58"/>
      <c r="E171" s="58"/>
      <c r="F171" s="65"/>
      <c r="G171" s="58"/>
      <c r="H171" s="58"/>
    </row>
    <row r="172" spans="2:8" ht="12.75">
      <c r="B172" s="58"/>
      <c r="C172" s="58"/>
      <c r="D172" s="58"/>
      <c r="E172" s="58"/>
      <c r="F172" s="65"/>
      <c r="G172" s="58"/>
      <c r="H172" s="58"/>
    </row>
    <row r="173" spans="2:8" ht="12.75">
      <c r="B173" s="58"/>
      <c r="C173" s="58"/>
      <c r="D173" s="58"/>
      <c r="E173" s="58"/>
      <c r="F173" s="65"/>
      <c r="G173" s="58"/>
      <c r="H173" s="58"/>
    </row>
    <row r="174" spans="2:8" ht="12.75">
      <c r="B174" s="58"/>
      <c r="C174" s="58"/>
      <c r="D174" s="58"/>
      <c r="E174" s="58"/>
      <c r="F174" s="65"/>
      <c r="G174" s="58"/>
      <c r="H174" s="58"/>
    </row>
    <row r="175" spans="2:8" ht="12.75">
      <c r="B175" s="58"/>
      <c r="C175" s="58"/>
      <c r="D175" s="58"/>
      <c r="E175" s="58"/>
      <c r="F175" s="65"/>
      <c r="G175" s="58"/>
      <c r="H175" s="58"/>
    </row>
    <row r="176" spans="2:8" ht="12.75">
      <c r="B176" s="58"/>
      <c r="C176" s="58"/>
      <c r="D176" s="58"/>
      <c r="E176" s="58"/>
      <c r="F176" s="65"/>
      <c r="G176" s="58"/>
      <c r="H176" s="58"/>
    </row>
    <row r="177" spans="2:8" ht="12.75">
      <c r="B177" s="58"/>
      <c r="C177" s="58"/>
      <c r="D177" s="58"/>
      <c r="E177" s="58"/>
      <c r="F177" s="65"/>
      <c r="G177" s="58"/>
      <c r="H177" s="58"/>
    </row>
    <row r="178" spans="2:8" ht="12.75">
      <c r="B178" s="58"/>
      <c r="C178" s="58"/>
      <c r="D178" s="58"/>
      <c r="E178" s="58"/>
      <c r="F178" s="65"/>
      <c r="G178" s="58"/>
      <c r="H178" s="58"/>
    </row>
    <row r="179" spans="2:8" ht="12.75">
      <c r="B179" s="58"/>
      <c r="C179" s="58"/>
      <c r="D179" s="58"/>
      <c r="E179" s="58"/>
      <c r="F179" s="65"/>
      <c r="G179" s="58"/>
      <c r="H179" s="58"/>
    </row>
    <row r="180" spans="2:8" ht="12.75">
      <c r="B180" s="58"/>
      <c r="C180" s="58"/>
      <c r="D180" s="58"/>
      <c r="E180" s="58"/>
      <c r="F180" s="65"/>
      <c r="G180" s="58"/>
      <c r="H180" s="58"/>
    </row>
  </sheetData>
  <sheetProtection/>
  <mergeCells count="10">
    <mergeCell ref="F114:H114"/>
    <mergeCell ref="B2:H2"/>
    <mergeCell ref="B4:C4"/>
    <mergeCell ref="B5:C5"/>
    <mergeCell ref="F5:H5"/>
    <mergeCell ref="D112:E112"/>
    <mergeCell ref="D113:E113"/>
    <mergeCell ref="F112:H112"/>
    <mergeCell ref="F113:H113"/>
    <mergeCell ref="D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Záhorovský Jiří</dc:creator>
  <cp:keywords/>
  <dc:description/>
  <cp:lastModifiedBy>Petr</cp:lastModifiedBy>
  <dcterms:created xsi:type="dcterms:W3CDTF">2014-04-23T20:54:57Z</dcterms:created>
  <dcterms:modified xsi:type="dcterms:W3CDTF">2015-03-15T13:01:29Z</dcterms:modified>
  <cp:category/>
  <cp:version/>
  <cp:contentType/>
  <cp:contentStatus/>
</cp:coreProperties>
</file>